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Lebenszeit" sheetId="5" r:id="rId1"/>
    <sheet name="Sheet2" sheetId="2" r:id="rId2"/>
    <sheet name="Sheet3" sheetId="3" r:id="rId3"/>
  </sheets>
  <calcPr calcId="145621"/>
</workbook>
</file>

<file path=xl/calcChain.xml><?xml version="1.0" encoding="utf-8"?>
<calcChain xmlns="http://schemas.openxmlformats.org/spreadsheetml/2006/main">
  <c r="J61" i="5" l="1"/>
  <c r="J60" i="5"/>
  <c r="J59" i="5"/>
  <c r="J58" i="5"/>
  <c r="J3" i="5" l="1"/>
  <c r="H3" i="5"/>
  <c r="C71" i="5" l="1"/>
  <c r="C77" i="5"/>
  <c r="C73" i="5"/>
  <c r="C31" i="5" l="1"/>
  <c r="C19" i="5"/>
  <c r="C72" i="5" l="1"/>
  <c r="C68" i="5"/>
  <c r="C63" i="5"/>
  <c r="C64" i="5"/>
  <c r="C62" i="5" s="1"/>
  <c r="C59" i="5"/>
  <c r="B55" i="5"/>
  <c r="C55" i="5"/>
  <c r="C50" i="5"/>
  <c r="C47" i="5"/>
  <c r="C46" i="5"/>
  <c r="C42" i="5"/>
  <c r="C38" i="5"/>
  <c r="C34" i="5"/>
  <c r="C30" i="5"/>
  <c r="C27" i="5"/>
  <c r="C26" i="5"/>
  <c r="C37" i="5"/>
  <c r="C25" i="5"/>
  <c r="C22" i="5"/>
  <c r="C15" i="5"/>
  <c r="C11" i="5"/>
  <c r="C18" i="5"/>
  <c r="C14" i="5"/>
  <c r="C13" i="5"/>
  <c r="C10" i="5"/>
  <c r="C9" i="5"/>
  <c r="B62" i="5"/>
  <c r="B12" i="5"/>
  <c r="B44" i="5"/>
  <c r="I4" i="5"/>
  <c r="I73" i="5" s="1"/>
  <c r="C75" i="5"/>
  <c r="K67" i="5"/>
  <c r="L67" i="5" s="1"/>
  <c r="K54" i="5"/>
  <c r="L54" i="5" s="1"/>
  <c r="C49" i="5"/>
  <c r="K41" i="5"/>
  <c r="L41" i="5" s="1"/>
  <c r="C36" i="5"/>
  <c r="K29" i="5"/>
  <c r="L29" i="5" s="1"/>
  <c r="J21" i="5"/>
  <c r="K21" i="5" s="1"/>
  <c r="L21" i="5" s="1"/>
  <c r="C24" i="5"/>
  <c r="K17" i="5"/>
  <c r="L17" i="5" s="1"/>
  <c r="C12" i="5"/>
  <c r="C6" i="5"/>
  <c r="E5" i="5"/>
  <c r="D5" i="5"/>
  <c r="E4" i="5"/>
  <c r="E21" i="5" s="1"/>
  <c r="D4" i="5"/>
  <c r="H5" i="5"/>
  <c r="G3" i="5"/>
  <c r="G5" i="5" s="1"/>
  <c r="F3" i="5"/>
  <c r="F5" i="5" s="1"/>
  <c r="C48" i="5" l="1"/>
  <c r="B70" i="5"/>
  <c r="C74" i="5"/>
  <c r="I74" i="5" s="1"/>
  <c r="C61" i="5"/>
  <c r="E22" i="5"/>
  <c r="E25" i="5"/>
  <c r="E18" i="5"/>
  <c r="J22" i="5"/>
  <c r="K22" i="5" s="1"/>
  <c r="L22" i="5" s="1"/>
  <c r="E26" i="5"/>
  <c r="H4" i="5"/>
  <c r="I5" i="5"/>
  <c r="J5" i="5" s="1"/>
  <c r="E27" i="5"/>
  <c r="D9" i="5"/>
  <c r="J9" i="5" s="1"/>
  <c r="E6" i="5"/>
  <c r="D11" i="5"/>
  <c r="J11" i="5" s="1"/>
  <c r="K11" i="5" s="1"/>
  <c r="L11" i="5" s="1"/>
  <c r="E19" i="5"/>
  <c r="I68" i="5"/>
  <c r="I78" i="5"/>
  <c r="I69" i="5"/>
  <c r="I77" i="5"/>
  <c r="I76" i="5"/>
  <c r="I75" i="5"/>
  <c r="I71" i="5"/>
  <c r="I6" i="5"/>
  <c r="E24" i="5"/>
  <c r="I72" i="5"/>
  <c r="D10" i="5"/>
  <c r="J10" i="5" s="1"/>
  <c r="D15" i="5"/>
  <c r="J15" i="5" s="1"/>
  <c r="C35" i="5"/>
  <c r="G4" i="5"/>
  <c r="D6" i="5"/>
  <c r="C8" i="5"/>
  <c r="D12" i="5"/>
  <c r="J12" i="5" s="1"/>
  <c r="D13" i="5"/>
  <c r="J13" i="5" s="1"/>
  <c r="D14" i="5"/>
  <c r="J14" i="5" s="1"/>
  <c r="F4" i="5"/>
  <c r="C23" i="5"/>
  <c r="G49" i="5" l="1"/>
  <c r="G47" i="5"/>
  <c r="H63" i="5"/>
  <c r="H60" i="5"/>
  <c r="H6" i="5"/>
  <c r="H61" i="5"/>
  <c r="H55" i="5"/>
  <c r="H62" i="5"/>
  <c r="H56" i="5"/>
  <c r="C70" i="5"/>
  <c r="I70" i="5" s="1"/>
  <c r="I67" i="5" s="1"/>
  <c r="H65" i="5"/>
  <c r="H59" i="5"/>
  <c r="H58" i="5"/>
  <c r="H64" i="5"/>
  <c r="E23" i="5"/>
  <c r="J23" i="5"/>
  <c r="C20" i="5"/>
  <c r="J25" i="5"/>
  <c r="K25" i="5" s="1"/>
  <c r="L25" i="5" s="1"/>
  <c r="K13" i="5"/>
  <c r="L13" i="5" s="1"/>
  <c r="J19" i="5"/>
  <c r="K19" i="5" s="1"/>
  <c r="L19" i="5" s="1"/>
  <c r="K10" i="5"/>
  <c r="L10" i="5" s="1"/>
  <c r="G48" i="5"/>
  <c r="C44" i="5"/>
  <c r="J26" i="5"/>
  <c r="K26" i="5" s="1"/>
  <c r="L26" i="5" s="1"/>
  <c r="K14" i="5"/>
  <c r="L14" i="5" s="1"/>
  <c r="J18" i="5"/>
  <c r="K18" i="5" s="1"/>
  <c r="L18" i="5" s="1"/>
  <c r="K9" i="5"/>
  <c r="L9" i="5" s="1"/>
  <c r="F6" i="5"/>
  <c r="F39" i="5"/>
  <c r="F31" i="5"/>
  <c r="F38" i="5"/>
  <c r="F37" i="5"/>
  <c r="F33" i="5"/>
  <c r="J33" i="5" s="1"/>
  <c r="K33" i="5" s="1"/>
  <c r="L33" i="5" s="1"/>
  <c r="F34" i="5"/>
  <c r="J34" i="5" s="1"/>
  <c r="K34" i="5" s="1"/>
  <c r="L34" i="5" s="1"/>
  <c r="F30" i="5"/>
  <c r="J27" i="5"/>
  <c r="K27" i="5" s="1"/>
  <c r="L27" i="5" s="1"/>
  <c r="K15" i="5"/>
  <c r="L15" i="5" s="1"/>
  <c r="K12" i="5"/>
  <c r="L12" i="5" s="1"/>
  <c r="J24" i="5"/>
  <c r="K24" i="5" s="1"/>
  <c r="L24" i="5" s="1"/>
  <c r="G45" i="5"/>
  <c r="G46" i="5"/>
  <c r="G42" i="5"/>
  <c r="G6" i="5"/>
  <c r="G52" i="5"/>
  <c r="G43" i="5"/>
  <c r="G51" i="5"/>
  <c r="G50" i="5"/>
  <c r="C57" i="5"/>
  <c r="D8" i="5"/>
  <c r="J4" i="5"/>
  <c r="F35" i="5"/>
  <c r="F36" i="5"/>
  <c r="C32" i="5"/>
  <c r="J6" i="5" l="1"/>
  <c r="K6" i="5" s="1"/>
  <c r="L6" i="5" s="1"/>
  <c r="C67" i="5"/>
  <c r="J36" i="5"/>
  <c r="K36" i="5" s="1"/>
  <c r="L36" i="5" s="1"/>
  <c r="J31" i="5"/>
  <c r="K31" i="5" s="1"/>
  <c r="L31" i="5" s="1"/>
  <c r="J45" i="5"/>
  <c r="J37" i="5"/>
  <c r="K37" i="5" s="1"/>
  <c r="L37" i="5" s="1"/>
  <c r="F32" i="5"/>
  <c r="F29" i="5" s="1"/>
  <c r="C29" i="5"/>
  <c r="J30" i="5"/>
  <c r="K30" i="5" s="1"/>
  <c r="L30" i="5" s="1"/>
  <c r="E20" i="5"/>
  <c r="C17" i="5"/>
  <c r="H57" i="5"/>
  <c r="H54" i="5" s="1"/>
  <c r="C54" i="5"/>
  <c r="G44" i="5"/>
  <c r="G41" i="5" s="1"/>
  <c r="C41" i="5"/>
  <c r="J38" i="5"/>
  <c r="K38" i="5" s="1"/>
  <c r="L38" i="5" s="1"/>
  <c r="J46" i="5"/>
  <c r="J39" i="5"/>
  <c r="K39" i="5" s="1"/>
  <c r="L39" i="5" s="1"/>
  <c r="K23" i="5"/>
  <c r="L23" i="5" s="1"/>
  <c r="J35" i="5"/>
  <c r="K35" i="5" s="1"/>
  <c r="L35" i="5" s="1"/>
  <c r="J47" i="5" l="1"/>
  <c r="K45" i="5"/>
  <c r="L45" i="5" s="1"/>
  <c r="J48" i="5"/>
  <c r="K48" i="5" s="1"/>
  <c r="L48" i="5" s="1"/>
  <c r="J49" i="5"/>
  <c r="J62" i="5" s="1"/>
  <c r="J43" i="5"/>
  <c r="K43" i="5" s="1"/>
  <c r="L43" i="5" s="1"/>
  <c r="J51" i="5"/>
  <c r="K51" i="5" s="1"/>
  <c r="L51" i="5" s="1"/>
  <c r="J42" i="5"/>
  <c r="K42" i="5" s="1"/>
  <c r="L42" i="5" s="1"/>
  <c r="J50" i="5"/>
  <c r="J71" i="5"/>
  <c r="K71" i="5" s="1"/>
  <c r="L71" i="5" s="1"/>
  <c r="K58" i="5"/>
  <c r="L58" i="5" s="1"/>
  <c r="J20" i="5"/>
  <c r="K20" i="5" s="1"/>
  <c r="L20" i="5" s="1"/>
  <c r="E17" i="5"/>
  <c r="K46" i="5"/>
  <c r="L46" i="5" s="1"/>
  <c r="J52" i="5"/>
  <c r="K47" i="5" l="1"/>
  <c r="L47" i="5" s="1"/>
  <c r="J64" i="5"/>
  <c r="J77" i="5" s="1"/>
  <c r="K77" i="5" s="1"/>
  <c r="L77" i="5" s="1"/>
  <c r="K61" i="5"/>
  <c r="L61" i="5" s="1"/>
  <c r="J32" i="5"/>
  <c r="K32" i="5" s="1"/>
  <c r="L32" i="5" s="1"/>
  <c r="J56" i="5"/>
  <c r="J69" i="5" s="1"/>
  <c r="K69" i="5" s="1"/>
  <c r="L69" i="5" s="1"/>
  <c r="J55" i="5"/>
  <c r="K55" i="5" s="1"/>
  <c r="L55" i="5" s="1"/>
  <c r="K49" i="5"/>
  <c r="L49" i="5" s="1"/>
  <c r="J44" i="5"/>
  <c r="K44" i="5" s="1"/>
  <c r="L44" i="5" s="1"/>
  <c r="K50" i="5"/>
  <c r="L50" i="5" s="1"/>
  <c r="J63" i="5"/>
  <c r="J72" i="5"/>
  <c r="K72" i="5" s="1"/>
  <c r="L72" i="5" s="1"/>
  <c r="K59" i="5"/>
  <c r="L59" i="5" s="1"/>
  <c r="K56" i="5"/>
  <c r="L56" i="5" s="1"/>
  <c r="K62" i="5"/>
  <c r="L62" i="5" s="1"/>
  <c r="J75" i="5"/>
  <c r="K75" i="5" s="1"/>
  <c r="L75" i="5" s="1"/>
  <c r="K52" i="5"/>
  <c r="L52" i="5" s="1"/>
  <c r="J65" i="5"/>
  <c r="K60" i="5" l="1"/>
  <c r="L60" i="5" s="1"/>
  <c r="J73" i="5"/>
  <c r="K73" i="5" s="1"/>
  <c r="L73" i="5" s="1"/>
  <c r="J74" i="5"/>
  <c r="K74" i="5" s="1"/>
  <c r="L74" i="5" s="1"/>
  <c r="K64" i="5"/>
  <c r="L64" i="5" s="1"/>
  <c r="J57" i="5"/>
  <c r="K57" i="5" s="1"/>
  <c r="L57" i="5" s="1"/>
  <c r="J68" i="5"/>
  <c r="K68" i="5" s="1"/>
  <c r="L68" i="5" s="1"/>
  <c r="K63" i="5"/>
  <c r="L63" i="5" s="1"/>
  <c r="J76" i="5"/>
  <c r="K76" i="5" s="1"/>
  <c r="L76" i="5" s="1"/>
  <c r="K65" i="5"/>
  <c r="L65" i="5" s="1"/>
  <c r="J78" i="5"/>
  <c r="K78" i="5" s="1"/>
  <c r="L78" i="5" s="1"/>
  <c r="J70" i="5" l="1"/>
  <c r="K70" i="5" s="1"/>
  <c r="L70" i="5" s="1"/>
  <c r="J79" i="5" l="1"/>
  <c r="K79" i="5" s="1"/>
  <c r="L79" i="5" s="1"/>
</calcChain>
</file>

<file path=xl/comments1.xml><?xml version="1.0" encoding="utf-8"?>
<comments xmlns="http://schemas.openxmlformats.org/spreadsheetml/2006/main">
  <authors>
    <author>Autor</author>
  </authors>
  <commentList>
    <comment ref="I3" authorId="0">
      <text>
        <r>
          <rPr>
            <b/>
            <sz val="9"/>
            <color indexed="81"/>
            <rFont val="Tahoma"/>
            <family val="2"/>
          </rPr>
          <t xml:space="preserve">Das Endhalter kann je nach eigener Erwartungshaltung angepasst werden. Dementsprechend verändern sich die Werte in Spalte i im Bereich Rentner </t>
        </r>
      </text>
    </comment>
    <comment ref="C8" authorId="0">
      <text>
        <r>
          <rPr>
            <b/>
            <sz val="9"/>
            <color indexed="81"/>
            <rFont val="Tahoma"/>
            <family val="2"/>
          </rPr>
          <t>Hier müssen als Wochenangabe immer 168 Stunden stehen</t>
        </r>
      </text>
    </comment>
    <comment ref="B9" authorId="0">
      <text>
        <r>
          <rPr>
            <b/>
            <sz val="9"/>
            <color indexed="81"/>
            <rFont val="Tahoma"/>
            <family val="2"/>
          </rPr>
          <t>Als Baby schläft man die ganze Zeit</t>
        </r>
      </text>
    </comment>
    <comment ref="B10" authorId="0">
      <text>
        <r>
          <rPr>
            <b/>
            <sz val="9"/>
            <color indexed="81"/>
            <rFont val="Tahoma"/>
            <family val="2"/>
          </rPr>
          <t>Wenn nicht geschlafen wird, dann wird mit der Familie gespielt oder das Baby ist alleine für sich</t>
        </r>
      </text>
    </comment>
    <comment ref="B11" authorId="0">
      <text>
        <r>
          <rPr>
            <b/>
            <sz val="9"/>
            <color indexed="81"/>
            <rFont val="Tahoma"/>
            <family val="2"/>
          </rPr>
          <t>Wenn nicht geschlafen wird, dann wird mit der Familie gespielt oder das Baby ist alleine für sich</t>
        </r>
        <r>
          <rPr>
            <sz val="9"/>
            <color indexed="81"/>
            <rFont val="Tahoma"/>
            <family val="2"/>
          </rPr>
          <t xml:space="preserve">
</t>
        </r>
      </text>
    </comment>
    <comment ref="C17" authorId="0">
      <text>
        <r>
          <rPr>
            <b/>
            <sz val="9"/>
            <color indexed="81"/>
            <rFont val="Tahoma"/>
            <family val="2"/>
          </rPr>
          <t>Hier müssen als Wochenangabe immer 168 Stunden stehen</t>
        </r>
        <r>
          <rPr>
            <sz val="9"/>
            <color indexed="81"/>
            <rFont val="Tahoma"/>
            <family val="2"/>
          </rPr>
          <t xml:space="preserve">
</t>
        </r>
      </text>
    </comment>
    <comment ref="B18" authorId="0">
      <text>
        <r>
          <rPr>
            <b/>
            <sz val="9"/>
            <color indexed="81"/>
            <rFont val="Tahoma"/>
            <family val="2"/>
          </rPr>
          <t>Als Kind reduziert sich der Schlaf etwas</t>
        </r>
      </text>
    </comment>
    <comment ref="B19" authorId="0">
      <text>
        <r>
          <rPr>
            <b/>
            <sz val="9"/>
            <color indexed="81"/>
            <rFont val="Tahoma"/>
            <family val="2"/>
          </rPr>
          <t>Neben Schlaf sind Spaziergänge und Ausflüge sehr wichtig</t>
        </r>
      </text>
    </comment>
    <comment ref="C21" authorId="0">
      <text>
        <r>
          <rPr>
            <b/>
            <sz val="9"/>
            <color indexed="81"/>
            <rFont val="Tahoma"/>
            <family val="2"/>
          </rPr>
          <t>Sport im alter 3-6 ist eher eine Wochenangabe</t>
        </r>
      </text>
    </comment>
    <comment ref="C23" authorId="0">
      <text>
        <r>
          <rPr>
            <b/>
            <sz val="9"/>
            <color indexed="81"/>
            <rFont val="Tahoma"/>
            <family val="2"/>
          </rPr>
          <t>Spielen ergibt sich immer als Restzeit, die übrig bleibt</t>
        </r>
      </text>
    </comment>
    <comment ref="B25" authorId="0">
      <text>
        <r>
          <rPr>
            <b/>
            <sz val="9"/>
            <color indexed="81"/>
            <rFont val="Tahoma"/>
            <family val="2"/>
          </rPr>
          <t>Zeit im Kindergarten bei einer 5-Tage-Woche (Auch bei Ganztages wird ein Großteil zum Spielen verwendet)</t>
        </r>
      </text>
    </comment>
    <comment ref="C29" authorId="0">
      <text>
        <r>
          <rPr>
            <b/>
            <sz val="9"/>
            <color indexed="81"/>
            <rFont val="Tahoma"/>
            <family val="2"/>
          </rPr>
          <t>Hier müssen als Wochenangabe immer 168 Stunden stehen</t>
        </r>
        <r>
          <rPr>
            <sz val="9"/>
            <color indexed="81"/>
            <rFont val="Tahoma"/>
            <family val="2"/>
          </rPr>
          <t xml:space="preserve">
</t>
        </r>
      </text>
    </comment>
    <comment ref="B30" authorId="0">
      <text>
        <r>
          <rPr>
            <b/>
            <sz val="9"/>
            <color indexed="81"/>
            <rFont val="Tahoma"/>
            <family val="2"/>
          </rPr>
          <t>Als Kleinkind ist die Anzahl Schlaf noch etwas geringer</t>
        </r>
      </text>
    </comment>
    <comment ref="C35" authorId="0">
      <text>
        <r>
          <rPr>
            <b/>
            <sz val="9"/>
            <color indexed="81"/>
            <rFont val="Tahoma"/>
            <family val="2"/>
          </rPr>
          <t>Spielen ergibt sich immer als Restzeit, die übrig bleibt</t>
        </r>
        <r>
          <rPr>
            <sz val="9"/>
            <color indexed="81"/>
            <rFont val="Tahoma"/>
            <family val="2"/>
          </rPr>
          <t xml:space="preserve">
</t>
        </r>
      </text>
    </comment>
    <comment ref="C41" authorId="0">
      <text>
        <r>
          <rPr>
            <b/>
            <sz val="9"/>
            <color indexed="81"/>
            <rFont val="Tahoma"/>
            <family val="2"/>
          </rPr>
          <t>Hier müssen als Wochenangabe immer 168 Stunden stehen</t>
        </r>
        <r>
          <rPr>
            <sz val="9"/>
            <color indexed="81"/>
            <rFont val="Tahoma"/>
            <family val="2"/>
          </rPr>
          <t xml:space="preserve">
</t>
        </r>
      </text>
    </comment>
    <comment ref="B46" authorId="0">
      <text>
        <r>
          <rPr>
            <b/>
            <sz val="9"/>
            <color indexed="81"/>
            <rFont val="Tahoma"/>
            <family val="2"/>
          </rPr>
          <t>Im Alter von 14-28 schauen Kinder tendeziell mehr fern (eigener Fernseher?)</t>
        </r>
      </text>
    </comment>
    <comment ref="C48" authorId="0">
      <text>
        <r>
          <rPr>
            <b/>
            <sz val="9"/>
            <color indexed="81"/>
            <rFont val="Tahoma"/>
            <family val="2"/>
          </rPr>
          <t>Spielen ergibt sich immer als Restzeit, die übrig bleibt</t>
        </r>
      </text>
    </comment>
    <comment ref="B50" authorId="0">
      <text>
        <r>
          <rPr>
            <b/>
            <sz val="9"/>
            <color indexed="81"/>
            <rFont val="Tahoma"/>
            <family val="2"/>
          </rPr>
          <t>Schule wird hier ein Hauptbestandteil</t>
        </r>
      </text>
    </comment>
    <comment ref="C51" authorId="0">
      <text>
        <r>
          <rPr>
            <b/>
            <sz val="9"/>
            <color indexed="81"/>
            <rFont val="Tahoma"/>
            <family val="2"/>
          </rPr>
          <t>Nebenjob eher eine Monatsangabe</t>
        </r>
      </text>
    </comment>
    <comment ref="C52" authorId="0">
      <text>
        <r>
          <rPr>
            <b/>
            <sz val="9"/>
            <color indexed="81"/>
            <rFont val="Tahoma"/>
            <family val="2"/>
          </rPr>
          <t>Vielleicht eine Lernnachhilfe</t>
        </r>
      </text>
    </comment>
    <comment ref="C54" authorId="0">
      <text>
        <r>
          <rPr>
            <b/>
            <sz val="9"/>
            <color indexed="81"/>
            <rFont val="Tahoma"/>
            <family val="2"/>
          </rPr>
          <t>Hier müssen als Wochenangabe immer 168 Stunden stehen</t>
        </r>
        <r>
          <rPr>
            <sz val="9"/>
            <color indexed="81"/>
            <rFont val="Tahoma"/>
            <family val="2"/>
          </rPr>
          <t xml:space="preserve">
</t>
        </r>
      </text>
    </comment>
    <comment ref="C61" authorId="0">
      <text>
        <r>
          <rPr>
            <b/>
            <sz val="9"/>
            <color indexed="81"/>
            <rFont val="Tahoma"/>
            <family val="2"/>
          </rPr>
          <t>Spielen ergibt sich immer als Restzeit, die übrig bleibt</t>
        </r>
      </text>
    </comment>
    <comment ref="C67" authorId="0">
      <text>
        <r>
          <rPr>
            <b/>
            <sz val="9"/>
            <color indexed="81"/>
            <rFont val="Tahoma"/>
            <family val="2"/>
          </rPr>
          <t>Hier müssen als Wochenangabe immer 168 Stunden stehen</t>
        </r>
        <r>
          <rPr>
            <sz val="9"/>
            <color indexed="81"/>
            <rFont val="Tahoma"/>
            <family val="2"/>
          </rPr>
          <t xml:space="preserve">
</t>
        </r>
      </text>
    </comment>
    <comment ref="C71" authorId="0">
      <text>
        <r>
          <rPr>
            <b/>
            <sz val="9"/>
            <color indexed="81"/>
            <rFont val="Tahoma"/>
            <family val="2"/>
          </rPr>
          <t>Rentner machen tendentiell weniger Sport</t>
        </r>
      </text>
    </comment>
    <comment ref="B72" authorId="0">
      <text>
        <r>
          <rPr>
            <b/>
            <sz val="9"/>
            <color indexed="81"/>
            <rFont val="Tahoma"/>
            <family val="2"/>
          </rPr>
          <t>Rentner schauen tendenziell sehr viel fern jeden Abend, oft schon mittags)</t>
        </r>
      </text>
    </comment>
    <comment ref="C74" authorId="0">
      <text>
        <r>
          <rPr>
            <b/>
            <sz val="9"/>
            <color indexed="81"/>
            <rFont val="Tahoma"/>
            <family val="2"/>
          </rPr>
          <t>Spielen ergibt sich immer als Restzeit, die übrig bleibt</t>
        </r>
      </text>
    </comment>
    <comment ref="C78" authorId="0">
      <text>
        <r>
          <rPr>
            <b/>
            <sz val="9"/>
            <color indexed="81"/>
            <rFont val="Tahoma"/>
            <family val="2"/>
          </rPr>
          <t>In der Rente hat man Zeit zu helfen und das Verständnis dafür</t>
        </r>
      </text>
    </comment>
  </commentList>
</comments>
</file>

<file path=xl/sharedStrings.xml><?xml version="1.0" encoding="utf-8"?>
<sst xmlns="http://schemas.openxmlformats.org/spreadsheetml/2006/main" count="84" uniqueCount="46">
  <si>
    <t>Einteilung der Lebenszeit</t>
  </si>
  <si>
    <t>Anzahl Wochen</t>
  </si>
  <si>
    <t>Anzahl Stunden</t>
  </si>
  <si>
    <t>Anzahl Tage (ohne Schaltjahre)</t>
  </si>
  <si>
    <t>Anzahl Jahre (kummuliert)</t>
  </si>
  <si>
    <t>Kleinkind/
Jungendlicher
 (6- 14 J.)</t>
  </si>
  <si>
    <t>GESAMT</t>
  </si>
  <si>
    <t>Familie</t>
  </si>
  <si>
    <t>Individuelles</t>
  </si>
  <si>
    <t>Individuelles: für mich</t>
  </si>
  <si>
    <t>Schlaf</t>
  </si>
  <si>
    <t>Soziales: Sozialengagement</t>
  </si>
  <si>
    <t>Baby
(0-3J)</t>
  </si>
  <si>
    <t>Kind 
(3-6 J.)</t>
  </si>
  <si>
    <t>Baby (0-3J)</t>
  </si>
  <si>
    <t>Kind (3-6 J.)</t>
  </si>
  <si>
    <t>pro
Woche</t>
  </si>
  <si>
    <t>Fernsehen</t>
  </si>
  <si>
    <t>Individuelles:</t>
  </si>
  <si>
    <t>Spielen</t>
  </si>
  <si>
    <t>Sport</t>
  </si>
  <si>
    <t>Spielen / Freunde</t>
  </si>
  <si>
    <t>Soziales (anderen helfen)</t>
  </si>
  <si>
    <t>Teenager/
j. Erwach.
(14- 28 J.)</t>
  </si>
  <si>
    <t>Arbeit</t>
  </si>
  <si>
    <t>Familie: Ausflüge</t>
  </si>
  <si>
    <t>Familie: Wochenendausfl./Urlaub</t>
  </si>
  <si>
    <t>Familie: Ausflüge/Urlaub</t>
  </si>
  <si>
    <t>Anzahl
Tage</t>
  </si>
  <si>
    <t>Anzahl
Jahre</t>
  </si>
  <si>
    <t>Familie:  gem. Aktivit./Urlaub</t>
  </si>
  <si>
    <t>Erwerbst. 
Erwachsener
28-65 J.)</t>
  </si>
  <si>
    <t>Kleinkind/Jungendl. (6- 14 J.)</t>
  </si>
  <si>
    <t>Erwerbstätiger 
Erw. (28-65 J.)</t>
  </si>
  <si>
    <t>Teenager/
 junger Erwachsener (14- 28 J.)</t>
  </si>
  <si>
    <t>Schule</t>
  </si>
  <si>
    <t>Nebenjob</t>
  </si>
  <si>
    <t>Kindergarten/Schule</t>
  </si>
  <si>
    <t>Kindergarten</t>
  </si>
  <si>
    <t>Schule, Lernen</t>
  </si>
  <si>
    <t>Zeit für mich</t>
  </si>
  <si>
    <t>pro
Tag</t>
  </si>
  <si>
    <t>Arbeit (5 Wochentage):</t>
  </si>
  <si>
    <t>Arbeit (7 T): Schule &amp; Lernen</t>
  </si>
  <si>
    <t>Rentner
(65-…. J.)</t>
  </si>
  <si>
    <t>Vorgehen: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</si>
</sst>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
  </numFmts>
  <fonts count="13" x14ac:knownFonts="1">
    <font>
      <sz val="11"/>
      <color theme="1"/>
      <name val="Calibri"/>
      <family val="2"/>
      <scheme val="minor"/>
    </font>
    <font>
      <b/>
      <sz val="14"/>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i/>
      <sz val="11"/>
      <color theme="1"/>
      <name val="Calibri"/>
      <family val="2"/>
      <scheme val="minor"/>
    </font>
    <font>
      <b/>
      <sz val="11"/>
      <name val="Calibri"/>
      <family val="2"/>
      <scheme val="minor"/>
    </font>
    <font>
      <sz val="11"/>
      <name val="Calibri"/>
      <family val="2"/>
      <scheme val="minor"/>
    </font>
    <font>
      <i/>
      <sz val="11"/>
      <color theme="0"/>
      <name val="Calibri"/>
      <family val="2"/>
      <scheme val="minor"/>
    </font>
    <font>
      <i/>
      <sz val="11"/>
      <name val="Calibri"/>
      <family val="2"/>
      <scheme val="minor"/>
    </font>
    <font>
      <sz val="9"/>
      <color indexed="81"/>
      <name val="Tahoma"/>
      <family val="2"/>
    </font>
    <font>
      <b/>
      <sz val="9"/>
      <color indexed="81"/>
      <name val="Tahoma"/>
      <family val="2"/>
    </font>
    <font>
      <b/>
      <u/>
      <sz val="11"/>
      <color theme="1"/>
      <name val="Tahoma"/>
      <family val="2"/>
    </font>
  </fonts>
  <fills count="7">
    <fill>
      <patternFill patternType="none"/>
    </fill>
    <fill>
      <patternFill patternType="gray125"/>
    </fill>
    <fill>
      <patternFill patternType="solid">
        <fgColor rgb="FF6666FF"/>
        <bgColor indexed="64"/>
      </patternFill>
    </fill>
    <fill>
      <patternFill patternType="solid">
        <fgColor rgb="FFC0C0C0"/>
        <bgColor indexed="64"/>
      </patternFill>
    </fill>
    <fill>
      <patternFill patternType="solid">
        <fgColor rgb="FF9797FF"/>
        <bgColor indexed="64"/>
      </patternFill>
    </fill>
    <fill>
      <patternFill patternType="solid">
        <fgColor rgb="FFFFC000"/>
        <bgColor indexed="64"/>
      </patternFill>
    </fill>
    <fill>
      <patternFill patternType="solid">
        <fgColor rgb="FFFFFF8C"/>
        <bgColor indexed="64"/>
      </patternFill>
    </fill>
  </fills>
  <borders count="39">
    <border>
      <left/>
      <right/>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diagonal/>
    </border>
    <border>
      <left style="thin">
        <color auto="1"/>
      </left>
      <right style="thin">
        <color auto="1"/>
      </right>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medium">
        <color auto="1"/>
      </left>
      <right style="thin">
        <color auto="1"/>
      </right>
      <top style="double">
        <color auto="1"/>
      </top>
      <bottom style="medium">
        <color auto="1"/>
      </bottom>
      <diagonal/>
    </border>
    <border>
      <left style="thin">
        <color auto="1"/>
      </left>
      <right style="thin">
        <color auto="1"/>
      </right>
      <top style="double">
        <color auto="1"/>
      </top>
      <bottom style="medium">
        <color auto="1"/>
      </bottom>
      <diagonal/>
    </border>
    <border>
      <left style="thin">
        <color auto="1"/>
      </left>
      <right/>
      <top style="medium">
        <color auto="1"/>
      </top>
      <bottom/>
      <diagonal/>
    </border>
    <border>
      <left style="thin">
        <color auto="1"/>
      </left>
      <right/>
      <top/>
      <bottom style="medium">
        <color auto="1"/>
      </bottom>
      <diagonal/>
    </border>
    <border>
      <left style="thin">
        <color auto="1"/>
      </left>
      <right/>
      <top/>
      <bottom/>
      <diagonal/>
    </border>
    <border>
      <left style="thin">
        <color auto="1"/>
      </left>
      <right/>
      <top style="double">
        <color auto="1"/>
      </top>
      <bottom style="medium">
        <color auto="1"/>
      </bottom>
      <diagonal/>
    </border>
    <border>
      <left style="thick">
        <color auto="1"/>
      </left>
      <right style="thin">
        <color auto="1"/>
      </right>
      <top style="thick">
        <color auto="1"/>
      </top>
      <bottom/>
      <diagonal/>
    </border>
    <border>
      <left style="thick">
        <color auto="1"/>
      </left>
      <right style="thin">
        <color auto="1"/>
      </right>
      <top/>
      <bottom style="medium">
        <color auto="1"/>
      </bottom>
      <diagonal/>
    </border>
    <border>
      <left style="thick">
        <color auto="1"/>
      </left>
      <right style="thin">
        <color auto="1"/>
      </right>
      <top/>
      <bottom/>
      <diagonal/>
    </border>
    <border>
      <left style="thick">
        <color auto="1"/>
      </left>
      <right style="thin">
        <color auto="1"/>
      </right>
      <top style="double">
        <color auto="1"/>
      </top>
      <bottom style="thick">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style="thick">
        <color auto="1"/>
      </left>
      <right style="thin">
        <color auto="1"/>
      </right>
      <top style="medium">
        <color auto="1"/>
      </top>
      <bottom style="medium">
        <color auto="1"/>
      </bottom>
      <diagonal/>
    </border>
    <border>
      <left style="thick">
        <color auto="1"/>
      </left>
      <right style="thick">
        <color auto="1"/>
      </right>
      <top style="medium">
        <color auto="1"/>
      </top>
      <bottom/>
      <diagonal/>
    </border>
    <border>
      <left style="thick">
        <color auto="1"/>
      </left>
      <right style="thick">
        <color auto="1"/>
      </right>
      <top/>
      <bottom/>
      <diagonal/>
    </border>
    <border>
      <left style="thick">
        <color auto="1"/>
      </left>
      <right style="thick">
        <color auto="1"/>
      </right>
      <top/>
      <bottom style="medium">
        <color auto="1"/>
      </bottom>
      <diagonal/>
    </border>
    <border>
      <left style="thick">
        <color auto="1"/>
      </left>
      <right style="thick">
        <color auto="1"/>
      </right>
      <top style="thick">
        <color auto="1"/>
      </top>
      <bottom style="medium">
        <color auto="1"/>
      </bottom>
      <diagonal/>
    </border>
    <border>
      <left style="thick">
        <color auto="1"/>
      </left>
      <right style="thick">
        <color auto="1"/>
      </right>
      <top style="thick">
        <color auto="1"/>
      </top>
      <bottom/>
      <diagonal/>
    </border>
    <border>
      <left style="thick">
        <color auto="1"/>
      </left>
      <right style="thick">
        <color auto="1"/>
      </right>
      <top style="double">
        <color auto="1"/>
      </top>
      <bottom style="medium">
        <color auto="1"/>
      </bottom>
      <diagonal/>
    </border>
    <border>
      <left/>
      <right style="thin">
        <color auto="1"/>
      </right>
      <top/>
      <bottom/>
      <diagonal/>
    </border>
    <border>
      <left style="thick">
        <color rgb="FFFF0000"/>
      </left>
      <right style="thick">
        <color rgb="FFFF0000"/>
      </right>
      <top style="thick">
        <color rgb="FFFF0000"/>
      </top>
      <bottom style="thick">
        <color rgb="FFFF0000"/>
      </bottom>
      <diagonal/>
    </border>
    <border>
      <left style="medium">
        <color auto="1"/>
      </left>
      <right/>
      <top/>
      <bottom/>
      <diagonal/>
    </border>
    <border>
      <left/>
      <right style="thick">
        <color rgb="FFFF0000"/>
      </right>
      <top style="thick">
        <color rgb="FFFF0000"/>
      </top>
      <bottom/>
      <diagonal/>
    </border>
    <border>
      <left style="thin">
        <color auto="1"/>
      </left>
      <right style="thick">
        <color rgb="FFFF0000"/>
      </right>
      <top style="thick">
        <color rgb="FFFF0000"/>
      </top>
      <bottom/>
      <diagonal/>
    </border>
    <border>
      <left style="thin">
        <color auto="1"/>
      </left>
      <right style="thick">
        <color rgb="FFFF0000"/>
      </right>
      <top/>
      <bottom style="double">
        <color auto="1"/>
      </bottom>
      <diagonal/>
    </border>
    <border>
      <left style="thick">
        <color rgb="FFFF0000"/>
      </left>
      <right style="thick">
        <color rgb="FFFF0000"/>
      </right>
      <top/>
      <bottom style="thick">
        <color rgb="FFFF0000"/>
      </bottom>
      <diagonal/>
    </border>
    <border>
      <left style="thick">
        <color rgb="FFFF0000"/>
      </left>
      <right style="thin">
        <color auto="1"/>
      </right>
      <top/>
      <bottom style="thick">
        <color rgb="FFFF0000"/>
      </bottom>
      <diagonal/>
    </border>
    <border>
      <left style="thin">
        <color auto="1"/>
      </left>
      <right style="thin">
        <color auto="1"/>
      </right>
      <top style="thick">
        <color rgb="FFFF0000"/>
      </top>
      <bottom/>
      <diagonal/>
    </border>
    <border>
      <left style="thick">
        <color rgb="FFFF0000"/>
      </left>
      <right style="thin">
        <color auto="1"/>
      </right>
      <top/>
      <bottom/>
      <diagonal/>
    </border>
    <border>
      <left/>
      <right style="thick">
        <color auto="1"/>
      </right>
      <top/>
      <bottom/>
      <diagonal/>
    </border>
    <border>
      <left/>
      <right style="thin">
        <color auto="1"/>
      </right>
      <top/>
      <bottom style="medium">
        <color auto="1"/>
      </bottom>
      <diagonal/>
    </border>
  </borders>
  <cellStyleXfs count="1">
    <xf numFmtId="0" fontId="0" fillId="0" borderId="0"/>
  </cellStyleXfs>
  <cellXfs count="150">
    <xf numFmtId="0" fontId="0" fillId="0" borderId="0" xfId="0"/>
    <xf numFmtId="0" fontId="1" fillId="0" borderId="0" xfId="0" applyFont="1"/>
    <xf numFmtId="0" fontId="0" fillId="0" borderId="0" xfId="0" applyAlignment="1">
      <alignment horizontal="center"/>
    </xf>
    <xf numFmtId="0" fontId="0" fillId="0" borderId="0" xfId="0" applyAlignment="1">
      <alignment horizontal="center" vertical="center"/>
    </xf>
    <xf numFmtId="3" fontId="4" fillId="2" borderId="4" xfId="0" applyNumberFormat="1" applyFont="1" applyFill="1" applyBorder="1" applyAlignment="1">
      <alignment horizontal="center"/>
    </xf>
    <xf numFmtId="3" fontId="4" fillId="2" borderId="6" xfId="0" applyNumberFormat="1" applyFont="1" applyFill="1" applyBorder="1" applyAlignment="1">
      <alignment horizontal="center"/>
    </xf>
    <xf numFmtId="0" fontId="3" fillId="0" borderId="0" xfId="0" applyFont="1" applyAlignment="1">
      <alignment horizontal="center"/>
    </xf>
    <xf numFmtId="3" fontId="4" fillId="4" borderId="4" xfId="0" applyNumberFormat="1" applyFont="1" applyFill="1" applyBorder="1" applyAlignment="1">
      <alignment horizontal="center"/>
    </xf>
    <xf numFmtId="3" fontId="4" fillId="4" borderId="6" xfId="0" applyNumberFormat="1" applyFont="1" applyFill="1" applyBorder="1" applyAlignment="1">
      <alignment horizontal="center"/>
    </xf>
    <xf numFmtId="0" fontId="0" fillId="0" borderId="0" xfId="0" applyBorder="1" applyAlignment="1">
      <alignment horizontal="center"/>
    </xf>
    <xf numFmtId="0" fontId="4" fillId="2" borderId="3" xfId="0" applyFont="1" applyFill="1" applyBorder="1"/>
    <xf numFmtId="0" fontId="4" fillId="2" borderId="5" xfId="0" applyFont="1" applyFill="1" applyBorder="1"/>
    <xf numFmtId="3" fontId="0" fillId="5" borderId="7" xfId="0" applyNumberFormat="1" applyFill="1" applyBorder="1" applyAlignment="1">
      <alignment horizontal="left" vertical="center" wrapText="1" indent="1"/>
    </xf>
    <xf numFmtId="0" fontId="0" fillId="0" borderId="1" xfId="0" applyBorder="1" applyAlignment="1">
      <alignment horizontal="center" vertical="center"/>
    </xf>
    <xf numFmtId="3" fontId="0" fillId="0" borderId="2" xfId="0" applyNumberFormat="1" applyBorder="1" applyAlignment="1">
      <alignment horizontal="center" vertical="center" wrapText="1"/>
    </xf>
    <xf numFmtId="0" fontId="0" fillId="0" borderId="2" xfId="0" applyBorder="1" applyAlignment="1">
      <alignment horizontal="center" vertical="center" wrapText="1"/>
    </xf>
    <xf numFmtId="0" fontId="0" fillId="0" borderId="5" xfId="0" applyBorder="1"/>
    <xf numFmtId="3" fontId="0" fillId="0" borderId="6" xfId="0" applyNumberFormat="1" applyBorder="1" applyAlignment="1">
      <alignment horizontal="center"/>
    </xf>
    <xf numFmtId="0" fontId="0" fillId="0" borderId="9" xfId="0" applyBorder="1" applyAlignment="1">
      <alignment horizontal="center" vertical="center" wrapText="1"/>
    </xf>
    <xf numFmtId="3" fontId="0" fillId="0" borderId="10" xfId="0" applyNumberFormat="1" applyBorder="1" applyAlignment="1">
      <alignment horizontal="center"/>
    </xf>
    <xf numFmtId="3" fontId="4" fillId="2" borderId="11" xfId="0" applyNumberFormat="1" applyFont="1" applyFill="1" applyBorder="1" applyAlignment="1">
      <alignment horizontal="center"/>
    </xf>
    <xf numFmtId="3" fontId="4" fillId="2" borderId="10" xfId="0" applyNumberFormat="1" applyFont="1" applyFill="1" applyBorder="1" applyAlignment="1">
      <alignment horizontal="center"/>
    </xf>
    <xf numFmtId="0" fontId="3" fillId="0" borderId="13" xfId="0" applyFont="1" applyBorder="1" applyAlignment="1">
      <alignment horizontal="center" vertical="center" wrapText="1"/>
    </xf>
    <xf numFmtId="3" fontId="3" fillId="0" borderId="14" xfId="0" applyNumberFormat="1" applyFont="1" applyBorder="1" applyAlignment="1">
      <alignment horizontal="center"/>
    </xf>
    <xf numFmtId="3" fontId="2" fillId="2" borderId="15" xfId="0" applyNumberFormat="1" applyFont="1" applyFill="1" applyBorder="1" applyAlignment="1">
      <alignment horizontal="center"/>
    </xf>
    <xf numFmtId="3" fontId="2" fillId="2" borderId="14" xfId="0" applyNumberFormat="1" applyFont="1" applyFill="1" applyBorder="1" applyAlignment="1">
      <alignment horizontal="center"/>
    </xf>
    <xf numFmtId="4" fontId="3" fillId="5" borderId="16" xfId="0" applyNumberFormat="1" applyFont="1" applyFill="1" applyBorder="1" applyAlignment="1">
      <alignment horizontal="center"/>
    </xf>
    <xf numFmtId="164" fontId="0" fillId="5" borderId="8" xfId="0" applyNumberFormat="1" applyFill="1" applyBorder="1" applyAlignment="1">
      <alignment horizontal="center"/>
    </xf>
    <xf numFmtId="164" fontId="0" fillId="0" borderId="4" xfId="0" applyNumberFormat="1" applyFill="1" applyBorder="1" applyAlignment="1">
      <alignment horizontal="right" vertical="center" wrapText="1"/>
    </xf>
    <xf numFmtId="165" fontId="0" fillId="0" borderId="4" xfId="0" applyNumberFormat="1" applyFill="1" applyBorder="1" applyAlignment="1">
      <alignment horizontal="right" vertical="center" wrapText="1"/>
    </xf>
    <xf numFmtId="4" fontId="3" fillId="0" borderId="15" xfId="0" applyNumberFormat="1" applyFont="1" applyFill="1" applyBorder="1" applyAlignment="1">
      <alignment horizontal="right" vertical="center" wrapText="1"/>
    </xf>
    <xf numFmtId="165" fontId="5" fillId="0" borderId="4" xfId="0" applyNumberFormat="1" applyFont="1" applyFill="1" applyBorder="1" applyAlignment="1">
      <alignment horizontal="left" vertical="center" wrapText="1"/>
    </xf>
    <xf numFmtId="165" fontId="0" fillId="0" borderId="4" xfId="0" applyNumberFormat="1" applyFill="1" applyBorder="1" applyAlignment="1">
      <alignment vertical="center" wrapText="1"/>
    </xf>
    <xf numFmtId="4" fontId="3" fillId="0" borderId="15" xfId="0" applyNumberFormat="1" applyFont="1" applyFill="1" applyBorder="1" applyAlignment="1">
      <alignment vertical="center" wrapText="1"/>
    </xf>
    <xf numFmtId="3" fontId="3" fillId="0" borderId="3" xfId="0" applyNumberFormat="1" applyFont="1" applyFill="1" applyBorder="1" applyAlignment="1">
      <alignment horizontal="left" vertical="center" wrapText="1"/>
    </xf>
    <xf numFmtId="165" fontId="0" fillId="0" borderId="11" xfId="0" applyNumberFormat="1" applyFill="1" applyBorder="1" applyAlignment="1">
      <alignment horizontal="right" vertical="center" wrapText="1"/>
    </xf>
    <xf numFmtId="165" fontId="0" fillId="0" borderId="11" xfId="0" applyNumberFormat="1" applyFill="1" applyBorder="1" applyAlignment="1">
      <alignment vertical="center" wrapText="1"/>
    </xf>
    <xf numFmtId="165" fontId="0" fillId="5" borderId="8" xfId="0" applyNumberFormat="1" applyFill="1" applyBorder="1" applyAlignment="1">
      <alignment horizontal="center"/>
    </xf>
    <xf numFmtId="165" fontId="0" fillId="5" borderId="12" xfId="0" applyNumberFormat="1" applyFill="1" applyBorder="1" applyAlignment="1">
      <alignment horizontal="center"/>
    </xf>
    <xf numFmtId="4" fontId="5" fillId="0" borderId="15" xfId="0" applyNumberFormat="1" applyFont="1" applyFill="1" applyBorder="1" applyAlignment="1">
      <alignment horizontal="left" vertical="center" wrapText="1"/>
    </xf>
    <xf numFmtId="165" fontId="5" fillId="0" borderId="11" xfId="0" applyNumberFormat="1" applyFont="1" applyFill="1" applyBorder="1" applyAlignment="1">
      <alignment horizontal="left" vertical="center" wrapText="1"/>
    </xf>
    <xf numFmtId="3" fontId="2" fillId="2" borderId="3" xfId="0" applyNumberFormat="1" applyFont="1" applyFill="1" applyBorder="1" applyAlignment="1">
      <alignment horizontal="left" vertical="center" wrapText="1"/>
    </xf>
    <xf numFmtId="165" fontId="4" fillId="2" borderId="4" xfId="0" applyNumberFormat="1" applyFont="1" applyFill="1" applyBorder="1" applyAlignment="1">
      <alignment horizontal="right" vertical="center" wrapText="1"/>
    </xf>
    <xf numFmtId="165" fontId="4" fillId="2" borderId="11" xfId="0" applyNumberFormat="1" applyFont="1" applyFill="1" applyBorder="1" applyAlignment="1">
      <alignment horizontal="right" vertical="center" wrapText="1"/>
    </xf>
    <xf numFmtId="4" fontId="2" fillId="2" borderId="15" xfId="0" applyNumberFormat="1" applyFont="1" applyFill="1" applyBorder="1" applyAlignment="1">
      <alignment horizontal="right" vertical="center" wrapText="1"/>
    </xf>
    <xf numFmtId="164" fontId="7" fillId="0" borderId="4" xfId="0" applyNumberFormat="1" applyFont="1" applyFill="1" applyBorder="1" applyAlignment="1">
      <alignment horizontal="right" vertical="center" wrapText="1"/>
    </xf>
    <xf numFmtId="165" fontId="7" fillId="0" borderId="4" xfId="0" applyNumberFormat="1" applyFont="1" applyFill="1" applyBorder="1" applyAlignment="1">
      <alignment horizontal="right" vertical="center" wrapText="1"/>
    </xf>
    <xf numFmtId="165" fontId="7" fillId="0" borderId="11" xfId="0" applyNumberFormat="1" applyFont="1" applyFill="1" applyBorder="1" applyAlignment="1">
      <alignment horizontal="right" vertical="center" wrapText="1"/>
    </xf>
    <xf numFmtId="4" fontId="6" fillId="0" borderId="15" xfId="0" applyNumberFormat="1" applyFont="1" applyFill="1" applyBorder="1" applyAlignment="1">
      <alignment horizontal="right" vertical="center" wrapText="1"/>
    </xf>
    <xf numFmtId="165" fontId="8" fillId="2" borderId="4" xfId="0" applyNumberFormat="1" applyFont="1" applyFill="1" applyBorder="1" applyAlignment="1">
      <alignment horizontal="left" vertical="center" wrapText="1"/>
    </xf>
    <xf numFmtId="4" fontId="8" fillId="2" borderId="15" xfId="0" applyNumberFormat="1" applyFont="1" applyFill="1" applyBorder="1" applyAlignment="1">
      <alignment horizontal="left" vertical="center" wrapText="1"/>
    </xf>
    <xf numFmtId="165" fontId="9" fillId="0" borderId="4" xfId="0" applyNumberFormat="1" applyFont="1" applyFill="1" applyBorder="1" applyAlignment="1">
      <alignment horizontal="left" vertical="center" wrapText="1"/>
    </xf>
    <xf numFmtId="4" fontId="9" fillId="0" borderId="15" xfId="0" applyNumberFormat="1" applyFont="1" applyFill="1" applyBorder="1" applyAlignment="1">
      <alignment horizontal="left" vertical="center" wrapText="1"/>
    </xf>
    <xf numFmtId="3" fontId="4" fillId="2" borderId="3" xfId="0" applyNumberFormat="1" applyFont="1" applyFill="1" applyBorder="1" applyAlignment="1">
      <alignment horizontal="left" vertical="center" wrapText="1" indent="3"/>
    </xf>
    <xf numFmtId="165" fontId="4" fillId="2" borderId="4" xfId="0" applyNumberFormat="1" applyFont="1" applyFill="1" applyBorder="1" applyAlignment="1">
      <alignment horizontal="center" vertical="center" wrapText="1"/>
    </xf>
    <xf numFmtId="165" fontId="4" fillId="2" borderId="11" xfId="0" applyNumberFormat="1" applyFont="1" applyFill="1" applyBorder="1" applyAlignment="1">
      <alignment horizontal="center" vertical="center" wrapText="1"/>
    </xf>
    <xf numFmtId="3" fontId="2" fillId="0" borderId="0" xfId="0" applyNumberFormat="1" applyFont="1" applyFill="1" applyBorder="1" applyAlignment="1">
      <alignment horizontal="left" vertical="center" wrapText="1"/>
    </xf>
    <xf numFmtId="164" fontId="4" fillId="0" borderId="0" xfId="0" applyNumberFormat="1" applyFont="1" applyFill="1" applyBorder="1" applyAlignment="1">
      <alignment horizontal="right" vertical="center" wrapText="1"/>
    </xf>
    <xf numFmtId="165" fontId="4" fillId="0" borderId="0" xfId="0" applyNumberFormat="1" applyFont="1" applyFill="1" applyBorder="1" applyAlignment="1">
      <alignment horizontal="right" vertical="center" wrapText="1"/>
    </xf>
    <xf numFmtId="4" fontId="2" fillId="0" borderId="0" xfId="0" applyNumberFormat="1" applyFont="1" applyFill="1" applyBorder="1" applyAlignment="1">
      <alignment horizontal="right" vertical="center" wrapText="1"/>
    </xf>
    <xf numFmtId="164" fontId="0" fillId="3" borderId="18" xfId="0" applyNumberFormat="1" applyFill="1" applyBorder="1" applyAlignment="1">
      <alignment horizontal="right" vertical="center" wrapText="1"/>
    </xf>
    <xf numFmtId="165" fontId="0" fillId="3" borderId="18" xfId="0" applyNumberFormat="1" applyFill="1" applyBorder="1" applyAlignment="1">
      <alignment horizontal="center" vertical="center" wrapText="1"/>
    </xf>
    <xf numFmtId="165" fontId="0" fillId="3" borderId="18" xfId="0" applyNumberFormat="1" applyFill="1" applyBorder="1" applyAlignment="1">
      <alignment horizontal="right" vertical="center" wrapText="1"/>
    </xf>
    <xf numFmtId="165" fontId="0" fillId="3" borderId="19" xfId="0" applyNumberFormat="1" applyFill="1" applyBorder="1" applyAlignment="1">
      <alignment horizontal="center" vertical="center" wrapText="1"/>
    </xf>
    <xf numFmtId="4" fontId="0" fillId="3" borderId="20" xfId="0" applyNumberFormat="1" applyFill="1" applyBorder="1" applyAlignment="1">
      <alignment horizontal="center" vertical="center" wrapText="1"/>
    </xf>
    <xf numFmtId="165" fontId="8" fillId="2" borderId="11" xfId="0" applyNumberFormat="1" applyFont="1" applyFill="1" applyBorder="1" applyAlignment="1">
      <alignment horizontal="left" vertical="center" wrapText="1"/>
    </xf>
    <xf numFmtId="0" fontId="4" fillId="0" borderId="0" xfId="0" applyFont="1" applyFill="1" applyBorder="1"/>
    <xf numFmtId="3" fontId="4" fillId="0" borderId="0" xfId="0" applyNumberFormat="1" applyFont="1" applyFill="1" applyBorder="1" applyAlignment="1">
      <alignment horizontal="center"/>
    </xf>
    <xf numFmtId="3" fontId="2" fillId="0" borderId="0" xfId="0" applyNumberFormat="1" applyFont="1" applyFill="1" applyBorder="1" applyAlignment="1">
      <alignment horizontal="center"/>
    </xf>
    <xf numFmtId="0" fontId="0" fillId="0" borderId="0" xfId="0" applyFill="1" applyBorder="1"/>
    <xf numFmtId="3" fontId="2" fillId="2" borderId="21" xfId="0" applyNumberFormat="1" applyFont="1" applyFill="1" applyBorder="1" applyAlignment="1">
      <alignment horizontal="center"/>
    </xf>
    <xf numFmtId="3" fontId="2" fillId="2" borderId="22" xfId="0" applyNumberFormat="1" applyFont="1" applyFill="1" applyBorder="1" applyAlignment="1">
      <alignment horizontal="center"/>
    </xf>
    <xf numFmtId="3" fontId="2" fillId="2" borderId="23" xfId="0" applyNumberFormat="1" applyFont="1" applyFill="1" applyBorder="1" applyAlignment="1">
      <alignment horizontal="center"/>
    </xf>
    <xf numFmtId="0" fontId="3" fillId="0" borderId="25" xfId="0" applyFont="1" applyBorder="1" applyAlignment="1">
      <alignment horizontal="center" vertical="center" wrapText="1"/>
    </xf>
    <xf numFmtId="3" fontId="3" fillId="0" borderId="23" xfId="0" applyNumberFormat="1" applyFont="1" applyBorder="1" applyAlignment="1">
      <alignment horizontal="center"/>
    </xf>
    <xf numFmtId="4" fontId="0" fillId="3" borderId="24" xfId="0" applyNumberFormat="1" applyFill="1" applyBorder="1" applyAlignment="1">
      <alignment horizontal="center" vertical="center" wrapText="1"/>
    </xf>
    <xf numFmtId="4" fontId="6" fillId="0" borderId="22" xfId="0" applyNumberFormat="1" applyFont="1" applyFill="1" applyBorder="1" applyAlignment="1">
      <alignment horizontal="right" vertical="center" wrapText="1"/>
    </xf>
    <xf numFmtId="4" fontId="2" fillId="2" borderId="22" xfId="0" applyNumberFormat="1" applyFont="1" applyFill="1" applyBorder="1" applyAlignment="1">
      <alignment horizontal="right" vertical="center" wrapText="1"/>
    </xf>
    <xf numFmtId="4" fontId="9" fillId="0" borderId="22" xfId="0" applyNumberFormat="1" applyFont="1" applyFill="1" applyBorder="1" applyAlignment="1">
      <alignment horizontal="left" vertical="center" wrapText="1"/>
    </xf>
    <xf numFmtId="4" fontId="2" fillId="2" borderId="23" xfId="0" applyNumberFormat="1" applyFont="1" applyFill="1" applyBorder="1" applyAlignment="1">
      <alignment horizontal="right" vertical="center" wrapText="1"/>
    </xf>
    <xf numFmtId="4" fontId="8" fillId="2" borderId="22" xfId="0" applyNumberFormat="1" applyFont="1" applyFill="1" applyBorder="1" applyAlignment="1">
      <alignment horizontal="left" vertical="center" wrapText="1"/>
    </xf>
    <xf numFmtId="4" fontId="3" fillId="0" borderId="22" xfId="0" applyNumberFormat="1" applyFont="1" applyFill="1" applyBorder="1" applyAlignment="1">
      <alignment vertical="center" wrapText="1"/>
    </xf>
    <xf numFmtId="4" fontId="5" fillId="0" borderId="22" xfId="0" applyNumberFormat="1" applyFont="1" applyFill="1" applyBorder="1" applyAlignment="1">
      <alignment horizontal="left" vertical="center" wrapText="1"/>
    </xf>
    <xf numFmtId="4" fontId="3" fillId="0" borderId="22" xfId="0" applyNumberFormat="1" applyFont="1" applyFill="1" applyBorder="1" applyAlignment="1">
      <alignment horizontal="right" vertical="center" wrapText="1"/>
    </xf>
    <xf numFmtId="4" fontId="3" fillId="5" borderId="26" xfId="0" applyNumberFormat="1" applyFont="1" applyFill="1" applyBorder="1" applyAlignment="1">
      <alignment horizontal="center"/>
    </xf>
    <xf numFmtId="164" fontId="4" fillId="4" borderId="4" xfId="0" applyNumberFormat="1" applyFont="1" applyFill="1" applyBorder="1" applyAlignment="1">
      <alignment horizontal="right" vertical="center" wrapText="1"/>
    </xf>
    <xf numFmtId="164" fontId="8" fillId="4" borderId="4" xfId="0" applyNumberFormat="1" applyFont="1" applyFill="1" applyBorder="1" applyAlignment="1">
      <alignment horizontal="left" vertical="center" wrapText="1"/>
    </xf>
    <xf numFmtId="165" fontId="0" fillId="6" borderId="4" xfId="0" applyNumberFormat="1" applyFill="1" applyBorder="1" applyAlignment="1">
      <alignment horizontal="right" vertical="center" wrapText="1"/>
    </xf>
    <xf numFmtId="165" fontId="0" fillId="6" borderId="11" xfId="0" applyNumberFormat="1" applyFill="1" applyBorder="1" applyAlignment="1">
      <alignment horizontal="right" vertical="center" wrapText="1"/>
    </xf>
    <xf numFmtId="4" fontId="3" fillId="6" borderId="15" xfId="0" applyNumberFormat="1" applyFont="1" applyFill="1" applyBorder="1" applyAlignment="1">
      <alignment horizontal="right" vertical="center" wrapText="1"/>
    </xf>
    <xf numFmtId="4" fontId="3" fillId="6" borderId="22" xfId="0" applyNumberFormat="1" applyFont="1" applyFill="1" applyBorder="1" applyAlignment="1">
      <alignment horizontal="right" vertical="center" wrapText="1"/>
    </xf>
    <xf numFmtId="165" fontId="0" fillId="6" borderId="4" xfId="0" applyNumberFormat="1" applyFill="1" applyBorder="1" applyAlignment="1">
      <alignment vertical="center" wrapText="1"/>
    </xf>
    <xf numFmtId="165" fontId="0" fillId="6" borderId="11" xfId="0" applyNumberFormat="1" applyFill="1" applyBorder="1" applyAlignment="1">
      <alignment vertical="center" wrapText="1"/>
    </xf>
    <xf numFmtId="4" fontId="3" fillId="6" borderId="15" xfId="0" applyNumberFormat="1" applyFont="1" applyFill="1" applyBorder="1" applyAlignment="1">
      <alignment vertical="center" wrapText="1"/>
    </xf>
    <xf numFmtId="4" fontId="3" fillId="6" borderId="22" xfId="0" applyNumberFormat="1" applyFont="1" applyFill="1" applyBorder="1" applyAlignment="1">
      <alignment vertical="center" wrapText="1"/>
    </xf>
    <xf numFmtId="3" fontId="3" fillId="3" borderId="17" xfId="0" applyNumberFormat="1" applyFont="1" applyFill="1" applyBorder="1" applyAlignment="1">
      <alignment horizontal="center" vertical="center" wrapText="1"/>
    </xf>
    <xf numFmtId="3" fontId="4" fillId="2" borderId="29" xfId="0" applyNumberFormat="1" applyFont="1" applyFill="1" applyBorder="1" applyAlignment="1">
      <alignment horizontal="left" vertical="center" wrapText="1" indent="3"/>
    </xf>
    <xf numFmtId="164" fontId="8" fillId="4" borderId="27" xfId="0" applyNumberFormat="1" applyFont="1" applyFill="1" applyBorder="1" applyAlignment="1">
      <alignment horizontal="left" vertical="center" wrapText="1"/>
    </xf>
    <xf numFmtId="164" fontId="8" fillId="4" borderId="11" xfId="0" applyNumberFormat="1" applyFont="1" applyFill="1" applyBorder="1" applyAlignment="1">
      <alignment horizontal="left" vertical="center" wrapText="1"/>
    </xf>
    <xf numFmtId="165" fontId="4" fillId="2" borderId="27" xfId="0" applyNumberFormat="1" applyFont="1" applyFill="1" applyBorder="1" applyAlignment="1">
      <alignment horizontal="center" vertical="center" wrapText="1"/>
    </xf>
    <xf numFmtId="165" fontId="7" fillId="0" borderId="27" xfId="0" applyNumberFormat="1" applyFont="1" applyFill="1" applyBorder="1" applyAlignment="1">
      <alignment horizontal="right" vertical="center" wrapText="1"/>
    </xf>
    <xf numFmtId="3" fontId="0" fillId="6" borderId="29" xfId="0" applyNumberFormat="1" applyFill="1" applyBorder="1" applyAlignment="1">
      <alignment horizontal="left" vertical="center" wrapText="1"/>
    </xf>
    <xf numFmtId="164" fontId="0" fillId="6" borderId="27" xfId="0" applyNumberFormat="1" applyFill="1" applyBorder="1" applyAlignment="1">
      <alignment vertical="center" wrapText="1"/>
    </xf>
    <xf numFmtId="164" fontId="0" fillId="3" borderId="2" xfId="0" applyNumberFormat="1" applyFill="1" applyBorder="1" applyAlignment="1">
      <alignment horizontal="right" vertical="center" wrapText="1"/>
    </xf>
    <xf numFmtId="3" fontId="7" fillId="0" borderId="29" xfId="0" applyNumberFormat="1" applyFont="1" applyFill="1" applyBorder="1" applyAlignment="1">
      <alignment horizontal="left" vertical="center" wrapText="1" indent="2"/>
    </xf>
    <xf numFmtId="165" fontId="9" fillId="0" borderId="27" xfId="0" applyNumberFormat="1" applyFont="1" applyFill="1" applyBorder="1" applyAlignment="1">
      <alignment horizontal="left" vertical="center" wrapText="1"/>
    </xf>
    <xf numFmtId="3" fontId="6" fillId="0" borderId="29" xfId="0" applyNumberFormat="1" applyFont="1" applyFill="1" applyBorder="1" applyAlignment="1">
      <alignment horizontal="left" vertical="center" wrapText="1"/>
    </xf>
    <xf numFmtId="164" fontId="7" fillId="0" borderId="27" xfId="0" applyNumberFormat="1" applyFont="1" applyFill="1" applyBorder="1" applyAlignment="1">
      <alignment horizontal="right" vertical="center" wrapText="1"/>
    </xf>
    <xf numFmtId="3" fontId="3" fillId="6" borderId="29" xfId="0" applyNumberFormat="1" applyFont="1" applyFill="1" applyBorder="1" applyAlignment="1">
      <alignment horizontal="left" vertical="center" wrapText="1"/>
    </xf>
    <xf numFmtId="164" fontId="0" fillId="6" borderId="27" xfId="0" applyNumberFormat="1" applyFill="1" applyBorder="1" applyAlignment="1">
      <alignment horizontal="right" vertical="center" wrapText="1"/>
    </xf>
    <xf numFmtId="3" fontId="0" fillId="0" borderId="29" xfId="0" applyNumberFormat="1" applyFill="1" applyBorder="1" applyAlignment="1">
      <alignment horizontal="left" vertical="center" wrapText="1" indent="2"/>
    </xf>
    <xf numFmtId="164" fontId="5" fillId="0" borderId="27" xfId="0" applyNumberFormat="1" applyFont="1" applyFill="1" applyBorder="1" applyAlignment="1">
      <alignment horizontal="left" vertical="center" wrapText="1"/>
    </xf>
    <xf numFmtId="3" fontId="4" fillId="2" borderId="29" xfId="0" applyNumberFormat="1" applyFont="1" applyFill="1" applyBorder="1" applyAlignment="1">
      <alignment horizontal="left" vertical="center" wrapText="1" indent="2"/>
    </xf>
    <xf numFmtId="3" fontId="0" fillId="6" borderId="29" xfId="0" applyNumberFormat="1" applyFill="1" applyBorder="1" applyAlignment="1">
      <alignment horizontal="center" vertical="center" wrapText="1"/>
    </xf>
    <xf numFmtId="3" fontId="2" fillId="2" borderId="29" xfId="0" applyNumberFormat="1" applyFont="1" applyFill="1" applyBorder="1" applyAlignment="1">
      <alignment horizontal="left" vertical="center" wrapText="1"/>
    </xf>
    <xf numFmtId="164" fontId="4" fillId="4" borderId="27" xfId="0" applyNumberFormat="1" applyFont="1" applyFill="1" applyBorder="1" applyAlignment="1">
      <alignment horizontal="right" vertical="center" wrapText="1"/>
    </xf>
    <xf numFmtId="164" fontId="0" fillId="5" borderId="6" xfId="0" applyNumberFormat="1" applyFill="1" applyBorder="1" applyAlignment="1">
      <alignment horizontal="center"/>
    </xf>
    <xf numFmtId="165" fontId="0" fillId="0" borderId="27" xfId="0" applyNumberFormat="1" applyFill="1" applyBorder="1" applyAlignment="1">
      <alignment horizontal="right" vertical="center" wrapText="1"/>
    </xf>
    <xf numFmtId="164" fontId="7" fillId="0" borderId="30" xfId="0" applyNumberFormat="1" applyFont="1" applyFill="1" applyBorder="1" applyAlignment="1">
      <alignment horizontal="right" vertical="center" wrapText="1"/>
    </xf>
    <xf numFmtId="164" fontId="5" fillId="0" borderId="31" xfId="0" applyNumberFormat="1" applyFont="1" applyFill="1" applyBorder="1" applyAlignment="1">
      <alignment horizontal="left" vertical="center" wrapText="1"/>
    </xf>
    <xf numFmtId="164" fontId="7" fillId="0" borderId="31" xfId="0" applyNumberFormat="1" applyFont="1" applyFill="1" applyBorder="1" applyAlignment="1">
      <alignment horizontal="right" vertical="center" wrapText="1"/>
    </xf>
    <xf numFmtId="164" fontId="8" fillId="4" borderId="31" xfId="0" applyNumberFormat="1" applyFont="1" applyFill="1" applyBorder="1" applyAlignment="1">
      <alignment horizontal="left" vertical="center" wrapText="1"/>
    </xf>
    <xf numFmtId="164" fontId="4" fillId="4" borderId="11" xfId="0" applyNumberFormat="1" applyFont="1" applyFill="1" applyBorder="1" applyAlignment="1">
      <alignment horizontal="right" vertical="center" wrapText="1"/>
    </xf>
    <xf numFmtId="165" fontId="4" fillId="2" borderId="27" xfId="0" applyNumberFormat="1" applyFont="1" applyFill="1" applyBorder="1" applyAlignment="1">
      <alignment horizontal="right" vertical="center" wrapText="1"/>
    </xf>
    <xf numFmtId="164" fontId="4" fillId="2" borderId="11" xfId="0" applyNumberFormat="1" applyFont="1" applyFill="1" applyBorder="1" applyAlignment="1">
      <alignment horizontal="right" vertical="center" wrapText="1"/>
    </xf>
    <xf numFmtId="165" fontId="4" fillId="2" borderId="32" xfId="0" applyNumberFormat="1" applyFont="1" applyFill="1" applyBorder="1" applyAlignment="1">
      <alignment horizontal="right" vertical="center" wrapText="1"/>
    </xf>
    <xf numFmtId="164" fontId="5" fillId="0" borderId="34" xfId="0" applyNumberFormat="1" applyFont="1" applyFill="1" applyBorder="1" applyAlignment="1">
      <alignment horizontal="left" vertical="center" wrapText="1"/>
    </xf>
    <xf numFmtId="164" fontId="4" fillId="4" borderId="35" xfId="0" applyNumberFormat="1" applyFont="1" applyFill="1" applyBorder="1" applyAlignment="1">
      <alignment horizontal="right" vertical="center" wrapText="1"/>
    </xf>
    <xf numFmtId="164" fontId="8" fillId="4" borderId="36" xfId="0" applyNumberFormat="1" applyFont="1" applyFill="1" applyBorder="1" applyAlignment="1">
      <alignment horizontal="left" vertical="center" wrapText="1"/>
    </xf>
    <xf numFmtId="164" fontId="8" fillId="4" borderId="35" xfId="0" applyNumberFormat="1" applyFont="1" applyFill="1" applyBorder="1" applyAlignment="1">
      <alignment horizontal="left" vertical="center" wrapText="1"/>
    </xf>
    <xf numFmtId="4" fontId="3" fillId="6" borderId="37" xfId="0" applyNumberFormat="1" applyFont="1" applyFill="1" applyBorder="1" applyAlignment="1">
      <alignment horizontal="right" vertical="center" wrapText="1"/>
    </xf>
    <xf numFmtId="4" fontId="6" fillId="0" borderId="37" xfId="0" applyNumberFormat="1" applyFont="1" applyFill="1" applyBorder="1" applyAlignment="1">
      <alignment horizontal="right" vertical="center" wrapText="1"/>
    </xf>
    <xf numFmtId="4" fontId="2" fillId="2" borderId="37" xfId="0" applyNumberFormat="1" applyFont="1" applyFill="1" applyBorder="1" applyAlignment="1">
      <alignment horizontal="right" vertical="center" wrapText="1"/>
    </xf>
    <xf numFmtId="4" fontId="8" fillId="2" borderId="37" xfId="0" applyNumberFormat="1" applyFont="1" applyFill="1" applyBorder="1" applyAlignment="1">
      <alignment horizontal="left" vertical="center" wrapText="1"/>
    </xf>
    <xf numFmtId="4" fontId="3" fillId="0" borderId="37" xfId="0" applyNumberFormat="1" applyFont="1" applyFill="1" applyBorder="1" applyAlignment="1">
      <alignment horizontal="right" vertical="center" wrapText="1"/>
    </xf>
    <xf numFmtId="4" fontId="5" fillId="0" borderId="37" xfId="0" applyNumberFormat="1" applyFont="1" applyFill="1" applyBorder="1" applyAlignment="1">
      <alignment horizontal="left" vertical="center" wrapText="1"/>
    </xf>
    <xf numFmtId="4" fontId="3" fillId="6" borderId="21" xfId="0" applyNumberFormat="1" applyFont="1" applyFill="1" applyBorder="1" applyAlignment="1">
      <alignment horizontal="right" vertical="center" wrapText="1"/>
    </xf>
    <xf numFmtId="164" fontId="0" fillId="6" borderId="28" xfId="0" applyNumberFormat="1" applyFill="1" applyBorder="1" applyAlignment="1" applyProtection="1">
      <alignment horizontal="right" vertical="center" wrapText="1"/>
      <protection locked="0"/>
    </xf>
    <xf numFmtId="164" fontId="7" fillId="0" borderId="28" xfId="0" applyNumberFormat="1" applyFont="1" applyFill="1" applyBorder="1" applyAlignment="1" applyProtection="1">
      <alignment horizontal="right" vertical="center" wrapText="1"/>
      <protection locked="0"/>
    </xf>
    <xf numFmtId="164" fontId="4" fillId="4" borderId="28" xfId="0" applyNumberFormat="1" applyFont="1" applyFill="1" applyBorder="1" applyAlignment="1" applyProtection="1">
      <alignment horizontal="right" vertical="center" wrapText="1"/>
      <protection locked="0"/>
    </xf>
    <xf numFmtId="164" fontId="9" fillId="0" borderId="28" xfId="0" applyNumberFormat="1" applyFont="1" applyFill="1" applyBorder="1" applyAlignment="1" applyProtection="1">
      <alignment horizontal="left" vertical="center" wrapText="1"/>
      <protection locked="0"/>
    </xf>
    <xf numFmtId="164" fontId="0" fillId="6" borderId="28" xfId="0" applyNumberFormat="1" applyFill="1" applyBorder="1" applyAlignment="1" applyProtection="1">
      <alignment vertical="center" wrapText="1"/>
      <protection locked="0"/>
    </xf>
    <xf numFmtId="164" fontId="8" fillId="4" borderId="28" xfId="0" applyNumberFormat="1" applyFont="1" applyFill="1" applyBorder="1" applyAlignment="1" applyProtection="1">
      <alignment horizontal="left" vertical="center" wrapText="1"/>
      <protection locked="0"/>
    </xf>
    <xf numFmtId="164" fontId="5" fillId="0" borderId="28" xfId="0" applyNumberFormat="1" applyFont="1" applyFill="1" applyBorder="1" applyAlignment="1" applyProtection="1">
      <alignment horizontal="left" vertical="center" wrapText="1"/>
      <protection locked="0"/>
    </xf>
    <xf numFmtId="164" fontId="4" fillId="2" borderId="28" xfId="0" applyNumberFormat="1" applyFont="1" applyFill="1" applyBorder="1" applyAlignment="1" applyProtection="1">
      <alignment horizontal="right" vertical="center" wrapText="1"/>
      <protection locked="0"/>
    </xf>
    <xf numFmtId="164" fontId="4" fillId="4" borderId="33" xfId="0" applyNumberFormat="1" applyFont="1" applyFill="1" applyBorder="1" applyAlignment="1" applyProtection="1">
      <alignment horizontal="right" vertical="center" wrapText="1"/>
      <protection locked="0"/>
    </xf>
    <xf numFmtId="3" fontId="3" fillId="0" borderId="38" xfId="0" applyNumberFormat="1" applyFont="1" applyBorder="1" applyAlignment="1">
      <alignment horizontal="center"/>
    </xf>
    <xf numFmtId="3" fontId="0" fillId="0" borderId="28" xfId="0" applyNumberFormat="1" applyBorder="1" applyAlignment="1" applyProtection="1">
      <alignment horizontal="center"/>
      <protection locked="0"/>
    </xf>
    <xf numFmtId="4" fontId="8" fillId="2" borderId="37" xfId="0" applyNumberFormat="1" applyFont="1" applyFill="1" applyBorder="1" applyAlignment="1" applyProtection="1">
      <alignment horizontal="left" vertical="center" wrapText="1"/>
    </xf>
    <xf numFmtId="0" fontId="12" fillId="0" borderId="0" xfId="0" applyFont="1"/>
  </cellXfs>
  <cellStyles count="1">
    <cellStyle name="Standard" xfId="0" builtinId="0"/>
  </cellStyles>
  <dxfs count="0"/>
  <tableStyles count="0" defaultTableStyle="TableStyleMedium9" defaultPivotStyle="PivotStyleLight16"/>
  <colors>
    <mruColors>
      <color rgb="FFFFFF8C"/>
      <color rgb="FFFFFFB4"/>
      <color rgb="FF9797FF"/>
      <color rgb="FF6666FF"/>
      <color rgb="FF969696"/>
      <color rgb="FFBCE292"/>
      <color rgb="FFEAEAEA"/>
      <color rgb="FFC0C0C0"/>
      <color rgb="FF9696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12</xdr:col>
      <xdr:colOff>323850</xdr:colOff>
      <xdr:row>4</xdr:row>
      <xdr:rowOff>104775</xdr:rowOff>
    </xdr:from>
    <xdr:ext cx="5886449" cy="6286500"/>
    <xdr:sp macro="" textlink="">
      <xdr:nvSpPr>
        <xdr:cNvPr id="2" name="Textfeld 1"/>
        <xdr:cNvSpPr txBox="1"/>
      </xdr:nvSpPr>
      <xdr:spPr>
        <a:xfrm>
          <a:off x="9353550" y="1343025"/>
          <a:ext cx="5886449" cy="628650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Legen Sie zunächst in der Tabelle Ihr gewünschtes Endalter </a:t>
          </a:r>
        </a:p>
        <a:p>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(z.B.: 90 Jahre) in Zelle J3 fest. </a:t>
          </a:r>
        </a:p>
        <a:p>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Dazu tragen Sie in Zelle I3 ein, wie lange Sie sich ab 65 im Rentenalter befinden wollen (dies hat bitte nichts mit der gesetzlichen Rente, sondern mit der gefühlten Rente ab 65 zu tun </a:t>
          </a:r>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sym typeface="Wingdings"/>
            </a:rPr>
            <a:t></a:t>
          </a:r>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 </a:t>
          </a:r>
        </a:p>
        <a:p>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Im Beispiel sind das 25 Jahre. Je nachdem, welche Zahl Sie eintragen, ändert sich das Endalter.</a:t>
          </a:r>
        </a:p>
        <a:p>
          <a:endPar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endParaRPr>
        </a:p>
        <a:p>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Jetzt geht es los:</a:t>
          </a:r>
        </a:p>
        <a:p>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Als nächstes schätzen Sie, wieviel Zeit Ihres Lebens Sie in den einzelnen Lebensabschnitten </a:t>
          </a:r>
        </a:p>
        <a:p>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(Baby, Kind, Kleinkind, Teenager, Erwachsender und Rentner) mit unterschiedlichen Aktivitäten verbringen:</a:t>
          </a:r>
        </a:p>
        <a:p>
          <a:pPr lvl="0"/>
          <a:endPar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endParaRPr>
        </a:p>
        <a:p>
          <a:pPr lvl="0"/>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Jedes Alter ist in Schlafen und die vier Lebensbereiche Familie/Individuelles (Zeit für mich)/Arbeit/Soziales eingeteilt</a:t>
          </a:r>
        </a:p>
        <a:p>
          <a:pPr lvl="0"/>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Auszufüllen sind lediglich die roten Zellen in Spalte B mit den jeweiligen Stunden pro Tag </a:t>
          </a:r>
        </a:p>
        <a:p>
          <a:pPr lvl="0"/>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und in Spalte C mit den jeweiligen Stunden pro Woche (falls Stunden pro Tag schwer zu ermitteln sind)</a:t>
          </a:r>
        </a:p>
        <a:p>
          <a:pPr lvl="0"/>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Im ausgefüllten Beispiel kann man erkennen, wie vom Baby bis zum Rentner die Anzahl an Stunden Schlaf pro Tag abnimmt</a:t>
          </a:r>
        </a:p>
        <a:p>
          <a:pPr lvl="0"/>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Das Fernsehen beginnt potentiell erst ab dem Kindesalter mit 0,5 Stunden pro Tag</a:t>
          </a:r>
        </a:p>
        <a:p>
          <a:pPr lvl="0"/>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Der Aufwand an Sport oder Wochenendausflüge und Urlaub ist pro Tag schlecht zu ermitteln, </a:t>
          </a:r>
        </a:p>
        <a:p>
          <a:pPr lvl="0"/>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weshalb hier in Spalte C Mittelwerte für die Woche eingetragen werden</a:t>
          </a:r>
        </a:p>
        <a:p>
          <a:pPr lvl="0"/>
          <a:endPar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endParaRPr>
        </a:p>
        <a:p>
          <a:pPr lvl="0"/>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Wichtig ist, dass bei allen Stundeneintragungen in Spalte C beim jeweiligen Lebensabschnitt </a:t>
          </a:r>
        </a:p>
        <a:p>
          <a:pPr lvl="0"/>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immer 168 Stunden pro Woche entstehen.</a:t>
          </a:r>
        </a:p>
        <a:p>
          <a:endPar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endParaRPr>
        </a:p>
        <a:p>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Wenn alle Stunden gewissenhaft eingetragen werden, </a:t>
          </a:r>
        </a:p>
        <a:p>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dann rechnet das Blatt automatisch in Spalte J/K und L in jeweils Stunden/Tagen und Jahren zusammen.</a:t>
          </a:r>
        </a:p>
        <a:p>
          <a:endPar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endParaRPr>
        </a:p>
        <a:p>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Schlussendlich erhält man in der Tabelle unten rechts die jeweiligen Summen, </a:t>
          </a:r>
        </a:p>
        <a:p>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die man im gesamten Leben (hier 90 Jahre) in die einzelnen Lebensbereiche investiert.</a:t>
          </a:r>
        </a:p>
        <a:p>
          <a:endPar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endParaRPr>
        </a:p>
        <a:p>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Im konkreten Beispiel wären dies 8,08 Jahre nur für Fernsehen.</a:t>
          </a:r>
        </a:p>
        <a:p>
          <a:endPar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endParaRPr>
        </a:p>
        <a:p>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Ich hoffe, Sie kommen mit der Erklärung zurecht und erleben den einen oder anderen AHA-Effekt, </a:t>
          </a:r>
        </a:p>
        <a:p>
          <a:r>
            <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rPr>
            <a:t>wenn Sie Ihre eigene Lebensplanung vornehmen.</a:t>
          </a:r>
        </a:p>
        <a:p>
          <a:endParaRPr lang="de-DE" sz="1300">
            <a:solidFill>
              <a:schemeClr val="tx1"/>
            </a:solidFill>
            <a:effectLst/>
            <a:latin typeface="Tahoma" panose="020B0604030504040204" pitchFamily="34" charset="0"/>
            <a:ea typeface="Tahoma" panose="020B0604030504040204" pitchFamily="34" charset="0"/>
            <a:cs typeface="Tahoma" panose="020B0604030504040204" pitchFamily="34" charset="0"/>
          </a:endParaRPr>
        </a:p>
        <a:p>
          <a:endParaRPr lang="de-DE" sz="1300">
            <a:latin typeface="Tahoma" panose="020B0604030504040204" pitchFamily="34" charset="0"/>
            <a:ea typeface="Tahoma" panose="020B0604030504040204" pitchFamily="34" charset="0"/>
            <a:cs typeface="Tahoma" panose="020B0604030504040204" pitchFamily="34" charset="0"/>
          </a:endParaRPr>
        </a:p>
      </xdr:txBody>
    </xdr:sp>
    <xdr:clientData/>
  </xdr:one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79"/>
  <sheetViews>
    <sheetView tabSelected="1" workbookViewId="0">
      <selection activeCell="R2" sqref="R2"/>
    </sheetView>
  </sheetViews>
  <sheetFormatPr baseColWidth="10" defaultColWidth="9.140625" defaultRowHeight="15" x14ac:dyDescent="0.25"/>
  <cols>
    <col min="1" max="1" width="27.7109375" customWidth="1"/>
    <col min="2" max="3" width="7.140625" style="2" bestFit="1" customWidth="1"/>
    <col min="4" max="5" width="9.140625" style="2" bestFit="1" customWidth="1"/>
    <col min="6" max="6" width="13.5703125" style="2" bestFit="1" customWidth="1"/>
    <col min="7" max="7" width="10.140625" style="2" customWidth="1"/>
    <col min="8" max="8" width="12.28515625" style="2" bestFit="1" customWidth="1"/>
    <col min="9" max="9" width="10.7109375" style="2" bestFit="1" customWidth="1"/>
    <col min="10" max="11" width="10.7109375" style="6" bestFit="1" customWidth="1"/>
    <col min="12" max="12" width="7" style="6" bestFit="1" customWidth="1"/>
  </cols>
  <sheetData>
    <row r="1" spans="1:14" ht="19.5" thickBot="1" x14ac:dyDescent="0.35">
      <c r="A1" s="1" t="s">
        <v>0</v>
      </c>
      <c r="B1" s="9"/>
      <c r="C1" s="9"/>
    </row>
    <row r="2" spans="1:14" s="3" customFormat="1" ht="46.5" thickTop="1" thickBot="1" x14ac:dyDescent="0.3">
      <c r="A2" s="13"/>
      <c r="B2" s="14" t="s">
        <v>41</v>
      </c>
      <c r="C2" s="14" t="s">
        <v>16</v>
      </c>
      <c r="D2" s="14" t="s">
        <v>12</v>
      </c>
      <c r="E2" s="15" t="s">
        <v>13</v>
      </c>
      <c r="F2" s="15" t="s">
        <v>5</v>
      </c>
      <c r="G2" s="15" t="s">
        <v>23</v>
      </c>
      <c r="H2" s="15" t="s">
        <v>31</v>
      </c>
      <c r="I2" s="18" t="s">
        <v>44</v>
      </c>
      <c r="J2" s="22" t="s">
        <v>6</v>
      </c>
      <c r="K2" s="22" t="s">
        <v>28</v>
      </c>
      <c r="L2" s="73" t="s">
        <v>29</v>
      </c>
    </row>
    <row r="3" spans="1:14" ht="16.5" thickTop="1" thickBot="1" x14ac:dyDescent="0.3">
      <c r="A3" s="16" t="s">
        <v>4</v>
      </c>
      <c r="B3" s="17">
        <v>1</v>
      </c>
      <c r="C3" s="17">
        <v>1</v>
      </c>
      <c r="D3" s="17">
        <v>3</v>
      </c>
      <c r="E3" s="17">
        <v>3</v>
      </c>
      <c r="F3" s="17">
        <f>14-6</f>
        <v>8</v>
      </c>
      <c r="G3" s="17">
        <f>28-14</f>
        <v>14</v>
      </c>
      <c r="H3" s="19">
        <f>65-28</f>
        <v>37</v>
      </c>
      <c r="I3" s="147">
        <v>25</v>
      </c>
      <c r="J3" s="146">
        <f>SUM(D3:I3)</f>
        <v>90</v>
      </c>
      <c r="K3" s="23"/>
      <c r="L3" s="74"/>
    </row>
    <row r="4" spans="1:14" x14ac:dyDescent="0.25">
      <c r="A4" s="10" t="s">
        <v>1</v>
      </c>
      <c r="B4" s="7"/>
      <c r="C4" s="7">
        <v>52</v>
      </c>
      <c r="D4" s="4">
        <f t="shared" ref="D4:F4" si="0">$C$4*D3</f>
        <v>156</v>
      </c>
      <c r="E4" s="4">
        <f t="shared" si="0"/>
        <v>156</v>
      </c>
      <c r="F4" s="4">
        <f t="shared" si="0"/>
        <v>416</v>
      </c>
      <c r="G4" s="4">
        <f>$C$4*G3</f>
        <v>728</v>
      </c>
      <c r="H4" s="4">
        <f t="shared" ref="H4:I4" si="1">$C$4*H3</f>
        <v>1924</v>
      </c>
      <c r="I4" s="20">
        <f t="shared" si="1"/>
        <v>1300</v>
      </c>
      <c r="J4" s="70">
        <f>SUM(D4:I4)</f>
        <v>4680</v>
      </c>
      <c r="K4" s="24"/>
      <c r="L4" s="71"/>
      <c r="N4" s="149" t="s">
        <v>45</v>
      </c>
    </row>
    <row r="5" spans="1:14" x14ac:dyDescent="0.25">
      <c r="A5" s="10" t="s">
        <v>3</v>
      </c>
      <c r="B5" s="7"/>
      <c r="C5" s="7">
        <v>365</v>
      </c>
      <c r="D5" s="4">
        <f>D3*$C$5</f>
        <v>1095</v>
      </c>
      <c r="E5" s="4">
        <f t="shared" ref="E5:F5" si="2">E3*$C$5</f>
        <v>1095</v>
      </c>
      <c r="F5" s="4">
        <f t="shared" si="2"/>
        <v>2920</v>
      </c>
      <c r="G5" s="4">
        <f>G3*$C$5</f>
        <v>5110</v>
      </c>
      <c r="H5" s="4">
        <f t="shared" ref="H5:I5" si="3">H3*$C$5</f>
        <v>13505</v>
      </c>
      <c r="I5" s="20">
        <f t="shared" si="3"/>
        <v>9125</v>
      </c>
      <c r="J5" s="71">
        <f>SUM(D5:I5)</f>
        <v>32850</v>
      </c>
      <c r="K5" s="24"/>
      <c r="L5" s="71"/>
    </row>
    <row r="6" spans="1:14" ht="15.75" thickBot="1" x14ac:dyDescent="0.3">
      <c r="A6" s="11" t="s">
        <v>2</v>
      </c>
      <c r="B6" s="8"/>
      <c r="C6" s="8">
        <f>24*7</f>
        <v>168</v>
      </c>
      <c r="D6" s="5">
        <f>D4*$C$6</f>
        <v>26208</v>
      </c>
      <c r="E6" s="5">
        <f t="shared" ref="E6:I6" si="4">E4*$C$6</f>
        <v>26208</v>
      </c>
      <c r="F6" s="5">
        <f t="shared" si="4"/>
        <v>69888</v>
      </c>
      <c r="G6" s="5">
        <f t="shared" si="4"/>
        <v>122304</v>
      </c>
      <c r="H6" s="5">
        <f t="shared" si="4"/>
        <v>323232</v>
      </c>
      <c r="I6" s="21">
        <f t="shared" si="4"/>
        <v>218400</v>
      </c>
      <c r="J6" s="72">
        <f>SUM(D6:I6)</f>
        <v>786240</v>
      </c>
      <c r="K6" s="25">
        <f>J6/24</f>
        <v>32760</v>
      </c>
      <c r="L6" s="72">
        <f>K6/365</f>
        <v>89.753424657534254</v>
      </c>
    </row>
    <row r="7" spans="1:14" s="69" customFormat="1" ht="5.25" customHeight="1" thickBot="1" x14ac:dyDescent="0.3">
      <c r="A7" s="66"/>
      <c r="B7" s="67"/>
      <c r="C7" s="67"/>
      <c r="D7" s="67"/>
      <c r="E7" s="67"/>
      <c r="F7" s="67"/>
      <c r="G7" s="67"/>
      <c r="H7" s="67"/>
      <c r="I7" s="67"/>
      <c r="J7" s="68"/>
      <c r="K7" s="68"/>
      <c r="L7" s="68"/>
    </row>
    <row r="8" spans="1:14" ht="16.5" thickTop="1" thickBot="1" x14ac:dyDescent="0.3">
      <c r="A8" s="95" t="s">
        <v>14</v>
      </c>
      <c r="B8" s="103"/>
      <c r="C8" s="60">
        <f>C9+C12+C10+C15+C11</f>
        <v>168</v>
      </c>
      <c r="D8" s="61">
        <f>D9+D12+D10+D15+D11</f>
        <v>26208</v>
      </c>
      <c r="E8" s="61"/>
      <c r="F8" s="61"/>
      <c r="G8" s="62"/>
      <c r="H8" s="61"/>
      <c r="I8" s="63"/>
      <c r="J8" s="64"/>
      <c r="K8" s="64"/>
      <c r="L8" s="75"/>
    </row>
    <row r="9" spans="1:14" ht="16.5" thickTop="1" thickBot="1" x14ac:dyDescent="0.3">
      <c r="A9" s="108" t="s">
        <v>10</v>
      </c>
      <c r="B9" s="137">
        <v>13</v>
      </c>
      <c r="C9" s="109">
        <f>B9*7</f>
        <v>91</v>
      </c>
      <c r="D9" s="87">
        <f>C9*$D$4</f>
        <v>14196</v>
      </c>
      <c r="E9" s="87"/>
      <c r="F9" s="87"/>
      <c r="G9" s="87"/>
      <c r="H9" s="87"/>
      <c r="I9" s="88"/>
      <c r="J9" s="89">
        <f>SUM(D9:I9)</f>
        <v>14196</v>
      </c>
      <c r="K9" s="89">
        <f>J9/24</f>
        <v>591.5</v>
      </c>
      <c r="L9" s="90">
        <f>K9/365</f>
        <v>1.6205479452054794</v>
      </c>
    </row>
    <row r="10" spans="1:14" ht="16.5" thickTop="1" thickBot="1" x14ac:dyDescent="0.3">
      <c r="A10" s="106" t="s">
        <v>7</v>
      </c>
      <c r="B10" s="138">
        <v>7</v>
      </c>
      <c r="C10" s="107">
        <f>B10*7</f>
        <v>49</v>
      </c>
      <c r="D10" s="46">
        <f>C10*$D$4</f>
        <v>7644</v>
      </c>
      <c r="E10" s="46"/>
      <c r="F10" s="46"/>
      <c r="G10" s="46"/>
      <c r="H10" s="46"/>
      <c r="I10" s="47"/>
      <c r="J10" s="48">
        <f>SUM(D10:I10)</f>
        <v>7644</v>
      </c>
      <c r="K10" s="48">
        <f>J10/24</f>
        <v>318.5</v>
      </c>
      <c r="L10" s="76">
        <f>K10/365</f>
        <v>0.87260273972602742</v>
      </c>
    </row>
    <row r="11" spans="1:14" ht="16.5" thickTop="1" thickBot="1" x14ac:dyDescent="0.3">
      <c r="A11" s="114" t="s">
        <v>9</v>
      </c>
      <c r="B11" s="139">
        <v>4</v>
      </c>
      <c r="C11" s="115">
        <f>B11*7</f>
        <v>28</v>
      </c>
      <c r="D11" s="42">
        <f>C11*$D$4</f>
        <v>4368</v>
      </c>
      <c r="E11" s="42"/>
      <c r="F11" s="42"/>
      <c r="G11" s="42"/>
      <c r="H11" s="42"/>
      <c r="I11" s="43"/>
      <c r="J11" s="44">
        <f>SUM(D11:I11)</f>
        <v>4368</v>
      </c>
      <c r="K11" s="44">
        <f>J11/24</f>
        <v>182</v>
      </c>
      <c r="L11" s="77">
        <f>K11/365</f>
        <v>0.49863013698630138</v>
      </c>
    </row>
    <row r="12" spans="1:14" ht="16.5" thickTop="1" thickBot="1" x14ac:dyDescent="0.3">
      <c r="A12" s="34" t="s">
        <v>42</v>
      </c>
      <c r="B12" s="45">
        <f>SUM(B13:B14)</f>
        <v>0</v>
      </c>
      <c r="C12" s="45">
        <f>SUM(C13:C14)</f>
        <v>0</v>
      </c>
      <c r="D12" s="46">
        <f>C12*$D$4</f>
        <v>0</v>
      </c>
      <c r="E12" s="46"/>
      <c r="F12" s="46"/>
      <c r="G12" s="46"/>
      <c r="H12" s="46"/>
      <c r="I12" s="47"/>
      <c r="J12" s="48">
        <f t="shared" ref="J12:J15" si="5">SUM(D12:I12)</f>
        <v>0</v>
      </c>
      <c r="K12" s="48">
        <f t="shared" ref="K12:K79" si="6">J12/24</f>
        <v>0</v>
      </c>
      <c r="L12" s="76">
        <f t="shared" ref="L12:L79" si="7">K12/365</f>
        <v>0</v>
      </c>
    </row>
    <row r="13" spans="1:14" ht="16.5" thickTop="1" thickBot="1" x14ac:dyDescent="0.3">
      <c r="A13" s="104" t="s">
        <v>38</v>
      </c>
      <c r="B13" s="140">
        <v>0</v>
      </c>
      <c r="C13" s="105">
        <f t="shared" ref="C13:C14" si="8">B13*7</f>
        <v>0</v>
      </c>
      <c r="D13" s="51">
        <f t="shared" ref="D13:D14" si="9">C13*$D$4</f>
        <v>0</v>
      </c>
      <c r="E13" s="46"/>
      <c r="F13" s="46"/>
      <c r="G13" s="46"/>
      <c r="H13" s="46"/>
      <c r="I13" s="47"/>
      <c r="J13" s="52">
        <f t="shared" si="5"/>
        <v>0</v>
      </c>
      <c r="K13" s="52">
        <f t="shared" si="6"/>
        <v>0</v>
      </c>
      <c r="L13" s="78">
        <f t="shared" si="7"/>
        <v>0</v>
      </c>
    </row>
    <row r="14" spans="1:14" ht="16.5" thickTop="1" thickBot="1" x14ac:dyDescent="0.3">
      <c r="A14" s="104" t="s">
        <v>24</v>
      </c>
      <c r="B14" s="140">
        <v>0</v>
      </c>
      <c r="C14" s="105">
        <f t="shared" si="8"/>
        <v>0</v>
      </c>
      <c r="D14" s="51">
        <f t="shared" si="9"/>
        <v>0</v>
      </c>
      <c r="E14" s="46"/>
      <c r="F14" s="46"/>
      <c r="G14" s="46"/>
      <c r="H14" s="46"/>
      <c r="I14" s="47"/>
      <c r="J14" s="52">
        <f t="shared" si="5"/>
        <v>0</v>
      </c>
      <c r="K14" s="52">
        <f t="shared" si="6"/>
        <v>0</v>
      </c>
      <c r="L14" s="78">
        <f t="shared" si="7"/>
        <v>0</v>
      </c>
    </row>
    <row r="15" spans="1:14" ht="16.5" thickTop="1" thickBot="1" x14ac:dyDescent="0.3">
      <c r="A15" s="41" t="s">
        <v>11</v>
      </c>
      <c r="B15" s="85">
        <v>0</v>
      </c>
      <c r="C15" s="85">
        <f>B15</f>
        <v>0</v>
      </c>
      <c r="D15" s="42">
        <f>C15*$D$4</f>
        <v>0</v>
      </c>
      <c r="E15" s="42"/>
      <c r="F15" s="42"/>
      <c r="G15" s="42"/>
      <c r="H15" s="42"/>
      <c r="I15" s="43"/>
      <c r="J15" s="44">
        <f t="shared" si="5"/>
        <v>0</v>
      </c>
      <c r="K15" s="44">
        <f t="shared" si="6"/>
        <v>0</v>
      </c>
      <c r="L15" s="79">
        <f t="shared" si="7"/>
        <v>0</v>
      </c>
    </row>
    <row r="16" spans="1:14" s="69" customFormat="1" ht="6.75" customHeight="1" thickBot="1" x14ac:dyDescent="0.3">
      <c r="A16" s="56"/>
      <c r="B16" s="57"/>
      <c r="C16" s="57"/>
      <c r="D16" s="58"/>
      <c r="E16" s="58"/>
      <c r="F16" s="58"/>
      <c r="G16" s="58"/>
      <c r="H16" s="58"/>
      <c r="I16" s="58"/>
      <c r="J16" s="59"/>
      <c r="K16" s="59"/>
      <c r="L16" s="59"/>
    </row>
    <row r="17" spans="1:12" ht="16.5" thickTop="1" thickBot="1" x14ac:dyDescent="0.3">
      <c r="A17" s="95" t="s">
        <v>15</v>
      </c>
      <c r="B17" s="103"/>
      <c r="C17" s="60">
        <f>C18+C24+C19+C27+C20</f>
        <v>168</v>
      </c>
      <c r="D17" s="61"/>
      <c r="E17" s="61">
        <f>E18+E24+E19+E27+E20</f>
        <v>26208</v>
      </c>
      <c r="F17" s="61"/>
      <c r="G17" s="62"/>
      <c r="H17" s="61"/>
      <c r="I17" s="63"/>
      <c r="J17" s="64"/>
      <c r="K17" s="64">
        <f t="shared" si="6"/>
        <v>0</v>
      </c>
      <c r="L17" s="75">
        <f t="shared" si="7"/>
        <v>0</v>
      </c>
    </row>
    <row r="18" spans="1:12" ht="16.5" thickTop="1" thickBot="1" x14ac:dyDescent="0.3">
      <c r="A18" s="101" t="s">
        <v>10</v>
      </c>
      <c r="B18" s="141">
        <v>11</v>
      </c>
      <c r="C18" s="102">
        <f>B18*7</f>
        <v>77</v>
      </c>
      <c r="D18" s="91"/>
      <c r="E18" s="91">
        <f>C18*E4</f>
        <v>12012</v>
      </c>
      <c r="F18" s="91"/>
      <c r="G18" s="91"/>
      <c r="H18" s="91"/>
      <c r="I18" s="92"/>
      <c r="J18" s="93">
        <f>J9+E18</f>
        <v>26208</v>
      </c>
      <c r="K18" s="93">
        <f t="shared" si="6"/>
        <v>1092</v>
      </c>
      <c r="L18" s="94">
        <f t="shared" si="7"/>
        <v>2.9917808219178084</v>
      </c>
    </row>
    <row r="19" spans="1:12" ht="16.5" thickTop="1" thickBot="1" x14ac:dyDescent="0.3">
      <c r="A19" s="106" t="s">
        <v>27</v>
      </c>
      <c r="B19" s="138">
        <v>4</v>
      </c>
      <c r="C19" s="107">
        <f>B19*7</f>
        <v>28</v>
      </c>
      <c r="D19" s="100"/>
      <c r="E19" s="46">
        <f t="shared" ref="E19:E24" si="10">C19*$E$4</f>
        <v>4368</v>
      </c>
      <c r="F19" s="46"/>
      <c r="G19" s="46"/>
      <c r="H19" s="46"/>
      <c r="I19" s="47"/>
      <c r="J19" s="48">
        <f>J10+E19</f>
        <v>12012</v>
      </c>
      <c r="K19" s="48">
        <f>J19/24</f>
        <v>500.5</v>
      </c>
      <c r="L19" s="76">
        <f>K19/365</f>
        <v>1.3712328767123287</v>
      </c>
    </row>
    <row r="20" spans="1:12" ht="16.5" thickTop="1" thickBot="1" x14ac:dyDescent="0.3">
      <c r="A20" s="41" t="s">
        <v>18</v>
      </c>
      <c r="B20" s="85"/>
      <c r="C20" s="85">
        <f>SUM(C21:C23)</f>
        <v>38</v>
      </c>
      <c r="D20" s="42"/>
      <c r="E20" s="42">
        <f t="shared" si="10"/>
        <v>5928</v>
      </c>
      <c r="F20" s="42"/>
      <c r="G20" s="42"/>
      <c r="H20" s="42"/>
      <c r="I20" s="43"/>
      <c r="J20" s="44">
        <f>J11+E20</f>
        <v>10296</v>
      </c>
      <c r="K20" s="44">
        <f>J20/24</f>
        <v>429</v>
      </c>
      <c r="L20" s="77">
        <f>K20/365</f>
        <v>1.1753424657534246</v>
      </c>
    </row>
    <row r="21" spans="1:12" ht="16.5" thickTop="1" thickBot="1" x14ac:dyDescent="0.3">
      <c r="A21" s="53" t="s">
        <v>20</v>
      </c>
      <c r="B21" s="98"/>
      <c r="C21" s="142">
        <v>1.5</v>
      </c>
      <c r="D21" s="99"/>
      <c r="E21" s="49">
        <f t="shared" si="10"/>
        <v>234</v>
      </c>
      <c r="F21" s="54"/>
      <c r="G21" s="54"/>
      <c r="H21" s="54"/>
      <c r="I21" s="55"/>
      <c r="J21" s="50">
        <f>C21</f>
        <v>1.5</v>
      </c>
      <c r="K21" s="50">
        <f>J21/24</f>
        <v>6.25E-2</v>
      </c>
      <c r="L21" s="80">
        <f>K21/365</f>
        <v>1.7123287671232877E-4</v>
      </c>
    </row>
    <row r="22" spans="1:12" ht="16.5" thickTop="1" thickBot="1" x14ac:dyDescent="0.3">
      <c r="A22" s="96" t="s">
        <v>17</v>
      </c>
      <c r="B22" s="142">
        <v>0.5</v>
      </c>
      <c r="C22" s="97">
        <f>B22*7</f>
        <v>3.5</v>
      </c>
      <c r="D22" s="54"/>
      <c r="E22" s="49">
        <f t="shared" si="10"/>
        <v>546</v>
      </c>
      <c r="F22" s="54"/>
      <c r="G22" s="54"/>
      <c r="H22" s="54"/>
      <c r="I22" s="55"/>
      <c r="J22" s="50">
        <f t="shared" ref="J22:J23" si="11">C22</f>
        <v>3.5</v>
      </c>
      <c r="K22" s="50">
        <f>J22/24</f>
        <v>0.14583333333333334</v>
      </c>
      <c r="L22" s="80">
        <f>K22/365</f>
        <v>3.9954337899543381E-4</v>
      </c>
    </row>
    <row r="23" spans="1:12" ht="15.75" thickTop="1" x14ac:dyDescent="0.25">
      <c r="A23" s="53" t="s">
        <v>19</v>
      </c>
      <c r="B23" s="86"/>
      <c r="C23" s="86">
        <f>C6-C18-C24-C19-C27-C21-C22</f>
        <v>33</v>
      </c>
      <c r="D23" s="54"/>
      <c r="E23" s="49">
        <f t="shared" si="10"/>
        <v>5148</v>
      </c>
      <c r="F23" s="54"/>
      <c r="G23" s="54"/>
      <c r="H23" s="54"/>
      <c r="I23" s="55"/>
      <c r="J23" s="50">
        <f t="shared" si="11"/>
        <v>33</v>
      </c>
      <c r="K23" s="50">
        <f>J23/24</f>
        <v>1.375</v>
      </c>
      <c r="L23" s="80">
        <f>K23/365</f>
        <v>3.767123287671233E-3</v>
      </c>
    </row>
    <row r="24" spans="1:12" ht="15.75" thickBot="1" x14ac:dyDescent="0.3">
      <c r="A24" s="34" t="s">
        <v>42</v>
      </c>
      <c r="B24" s="28"/>
      <c r="C24" s="28">
        <f>SUM(C25:C26)</f>
        <v>25</v>
      </c>
      <c r="D24" s="32"/>
      <c r="E24" s="32">
        <f t="shared" si="10"/>
        <v>3900</v>
      </c>
      <c r="F24" s="32"/>
      <c r="G24" s="32"/>
      <c r="H24" s="32"/>
      <c r="I24" s="36"/>
      <c r="J24" s="33">
        <f>J12+E24</f>
        <v>3900</v>
      </c>
      <c r="K24" s="33">
        <f t="shared" si="6"/>
        <v>162.5</v>
      </c>
      <c r="L24" s="81">
        <f t="shared" si="7"/>
        <v>0.4452054794520548</v>
      </c>
    </row>
    <row r="25" spans="1:12" ht="16.5" thickTop="1" thickBot="1" x14ac:dyDescent="0.3">
      <c r="A25" s="110" t="s">
        <v>37</v>
      </c>
      <c r="B25" s="143">
        <v>5</v>
      </c>
      <c r="C25" s="111">
        <f>B25*5</f>
        <v>25</v>
      </c>
      <c r="D25" s="32"/>
      <c r="E25" s="31">
        <f t="shared" ref="E25:E27" si="12">C25*$E$4</f>
        <v>3900</v>
      </c>
      <c r="F25" s="32"/>
      <c r="G25" s="32"/>
      <c r="H25" s="32"/>
      <c r="I25" s="36"/>
      <c r="J25" s="39">
        <f>J13+E25</f>
        <v>3900</v>
      </c>
      <c r="K25" s="39">
        <f t="shared" si="6"/>
        <v>162.5</v>
      </c>
      <c r="L25" s="82">
        <f t="shared" si="7"/>
        <v>0.4452054794520548</v>
      </c>
    </row>
    <row r="26" spans="1:12" ht="16.5" thickTop="1" thickBot="1" x14ac:dyDescent="0.3">
      <c r="A26" s="110" t="s">
        <v>24</v>
      </c>
      <c r="B26" s="143">
        <v>0</v>
      </c>
      <c r="C26" s="111">
        <f>B26*5</f>
        <v>0</v>
      </c>
      <c r="D26" s="32"/>
      <c r="E26" s="31">
        <f t="shared" si="12"/>
        <v>0</v>
      </c>
      <c r="F26" s="32"/>
      <c r="G26" s="32"/>
      <c r="H26" s="32"/>
      <c r="I26" s="36"/>
      <c r="J26" s="39">
        <f>J14+E26</f>
        <v>0</v>
      </c>
      <c r="K26" s="39">
        <f t="shared" si="6"/>
        <v>0</v>
      </c>
      <c r="L26" s="82">
        <f t="shared" si="7"/>
        <v>0</v>
      </c>
    </row>
    <row r="27" spans="1:12" ht="16.5" thickTop="1" thickBot="1" x14ac:dyDescent="0.3">
      <c r="A27" s="41" t="s">
        <v>11</v>
      </c>
      <c r="B27" s="124"/>
      <c r="C27" s="144">
        <f>B27*7</f>
        <v>0</v>
      </c>
      <c r="D27" s="123"/>
      <c r="E27" s="42">
        <f t="shared" si="12"/>
        <v>0</v>
      </c>
      <c r="F27" s="42"/>
      <c r="G27" s="42"/>
      <c r="H27" s="42"/>
      <c r="I27" s="43"/>
      <c r="J27" s="44">
        <f>J15+E27</f>
        <v>0</v>
      </c>
      <c r="K27" s="44">
        <f t="shared" si="6"/>
        <v>0</v>
      </c>
      <c r="L27" s="79">
        <f t="shared" si="7"/>
        <v>0</v>
      </c>
    </row>
    <row r="28" spans="1:12" s="69" customFormat="1" ht="6.75" customHeight="1" thickTop="1" thickBot="1" x14ac:dyDescent="0.3">
      <c r="A28" s="56"/>
      <c r="B28" s="57"/>
      <c r="C28" s="57"/>
      <c r="D28" s="58"/>
      <c r="E28" s="58"/>
      <c r="F28" s="58"/>
      <c r="G28" s="58"/>
      <c r="H28" s="58"/>
      <c r="I28" s="58"/>
      <c r="J28" s="59"/>
      <c r="K28" s="59"/>
      <c r="L28" s="59"/>
    </row>
    <row r="29" spans="1:12" ht="16.5" thickTop="1" thickBot="1" x14ac:dyDescent="0.3">
      <c r="A29" s="95" t="s">
        <v>32</v>
      </c>
      <c r="B29" s="103"/>
      <c r="C29" s="60">
        <f>C30+C36+C31+C39+C32</f>
        <v>168</v>
      </c>
      <c r="D29" s="61"/>
      <c r="E29" s="61"/>
      <c r="F29" s="61">
        <f>F30+F36+F31+F39+F32</f>
        <v>69888</v>
      </c>
      <c r="G29" s="62"/>
      <c r="H29" s="61"/>
      <c r="I29" s="63"/>
      <c r="J29" s="64"/>
      <c r="K29" s="64">
        <f t="shared" si="6"/>
        <v>0</v>
      </c>
      <c r="L29" s="75">
        <f t="shared" si="7"/>
        <v>0</v>
      </c>
    </row>
    <row r="30" spans="1:12" ht="16.5" thickTop="1" thickBot="1" x14ac:dyDescent="0.3">
      <c r="A30" s="101" t="s">
        <v>10</v>
      </c>
      <c r="B30" s="137">
        <v>10</v>
      </c>
      <c r="C30" s="109">
        <f>B30*7</f>
        <v>70</v>
      </c>
      <c r="D30" s="87"/>
      <c r="E30" s="87"/>
      <c r="F30" s="87">
        <f>C30*$F$4</f>
        <v>29120</v>
      </c>
      <c r="G30" s="87"/>
      <c r="H30" s="87"/>
      <c r="I30" s="88"/>
      <c r="J30" s="89">
        <f>F30+J18</f>
        <v>55328</v>
      </c>
      <c r="K30" s="89">
        <f t="shared" si="6"/>
        <v>2305.3333333333335</v>
      </c>
      <c r="L30" s="90">
        <f t="shared" si="7"/>
        <v>6.3159817351598182</v>
      </c>
    </row>
    <row r="31" spans="1:12" ht="16.5" thickTop="1" thickBot="1" x14ac:dyDescent="0.3">
      <c r="A31" s="106" t="s">
        <v>30</v>
      </c>
      <c r="B31" s="138">
        <v>5</v>
      </c>
      <c r="C31" s="107">
        <f>B31*7</f>
        <v>35</v>
      </c>
      <c r="D31" s="46"/>
      <c r="E31" s="46"/>
      <c r="F31" s="46">
        <f>C31*$F$4</f>
        <v>14560</v>
      </c>
      <c r="G31" s="46"/>
      <c r="H31" s="46"/>
      <c r="I31" s="47"/>
      <c r="J31" s="48">
        <f>F31+J19</f>
        <v>26572</v>
      </c>
      <c r="K31" s="48">
        <f>J31/24</f>
        <v>1107.1666666666667</v>
      </c>
      <c r="L31" s="76">
        <f>K31/365</f>
        <v>3.0333333333333337</v>
      </c>
    </row>
    <row r="32" spans="1:12" ht="16.5" thickTop="1" thickBot="1" x14ac:dyDescent="0.3">
      <c r="A32" s="41" t="s">
        <v>8</v>
      </c>
      <c r="B32" s="85"/>
      <c r="C32" s="85">
        <f>SUM(C33:C35)</f>
        <v>20.5</v>
      </c>
      <c r="D32" s="42"/>
      <c r="E32" s="42"/>
      <c r="F32" s="42">
        <f>C32*$F$4</f>
        <v>8528</v>
      </c>
      <c r="G32" s="42"/>
      <c r="H32" s="42"/>
      <c r="I32" s="43"/>
      <c r="J32" s="44">
        <f>F32+J20</f>
        <v>18824</v>
      </c>
      <c r="K32" s="44">
        <f>J32/24</f>
        <v>784.33333333333337</v>
      </c>
      <c r="L32" s="77">
        <f>K32/365</f>
        <v>2.1488584474885846</v>
      </c>
    </row>
    <row r="33" spans="1:12" ht="16.5" thickTop="1" thickBot="1" x14ac:dyDescent="0.3">
      <c r="A33" s="112" t="s">
        <v>20</v>
      </c>
      <c r="B33" s="98"/>
      <c r="C33" s="142">
        <v>3</v>
      </c>
      <c r="D33" s="99"/>
      <c r="E33" s="54"/>
      <c r="F33" s="49">
        <f>C33*$F$4</f>
        <v>1248</v>
      </c>
      <c r="G33" s="54"/>
      <c r="H33" s="54"/>
      <c r="I33" s="55"/>
      <c r="J33" s="50">
        <f>J21+F33</f>
        <v>1249.5</v>
      </c>
      <c r="K33" s="50">
        <f>J33/24</f>
        <v>52.0625</v>
      </c>
      <c r="L33" s="80">
        <f>K33/365</f>
        <v>0.14263698630136987</v>
      </c>
    </row>
    <row r="34" spans="1:12" ht="16.5" thickTop="1" thickBot="1" x14ac:dyDescent="0.3">
      <c r="A34" s="112" t="s">
        <v>17</v>
      </c>
      <c r="B34" s="142">
        <v>1.5</v>
      </c>
      <c r="C34" s="97">
        <f>B34*7</f>
        <v>10.5</v>
      </c>
      <c r="D34" s="54"/>
      <c r="E34" s="54"/>
      <c r="F34" s="49">
        <f t="shared" ref="F34:F35" si="13">C34*$F$4</f>
        <v>4368</v>
      </c>
      <c r="G34" s="54"/>
      <c r="H34" s="54"/>
      <c r="I34" s="55"/>
      <c r="J34" s="50">
        <f>J22+F34</f>
        <v>4371.5</v>
      </c>
      <c r="K34" s="50">
        <f>J34/24</f>
        <v>182.14583333333334</v>
      </c>
      <c r="L34" s="80">
        <f>K34/365</f>
        <v>0.49902968036529682</v>
      </c>
    </row>
    <row r="35" spans="1:12" ht="15.75" thickTop="1" x14ac:dyDescent="0.25">
      <c r="A35" s="112" t="s">
        <v>21</v>
      </c>
      <c r="B35" s="86"/>
      <c r="C35" s="97">
        <f>C6-C30-C36-C31-C39-C33-C34</f>
        <v>7</v>
      </c>
      <c r="D35" s="54"/>
      <c r="E35" s="54"/>
      <c r="F35" s="49">
        <f t="shared" si="13"/>
        <v>2912</v>
      </c>
      <c r="G35" s="54"/>
      <c r="H35" s="54"/>
      <c r="I35" s="55"/>
      <c r="J35" s="50">
        <f>J23+F35</f>
        <v>2945</v>
      </c>
      <c r="K35" s="50">
        <f>J35/24</f>
        <v>122.70833333333333</v>
      </c>
      <c r="L35" s="80">
        <f>K35/365</f>
        <v>0.33618721461187212</v>
      </c>
    </row>
    <row r="36" spans="1:12" ht="15.75" thickBot="1" x14ac:dyDescent="0.3">
      <c r="A36" s="34" t="s">
        <v>43</v>
      </c>
      <c r="B36" s="28"/>
      <c r="C36" s="28">
        <f>SUM(C37:C38)</f>
        <v>42</v>
      </c>
      <c r="D36" s="29"/>
      <c r="E36" s="29"/>
      <c r="F36" s="29">
        <f>C36*$F$4</f>
        <v>17472</v>
      </c>
      <c r="G36" s="29"/>
      <c r="H36" s="29"/>
      <c r="I36" s="35"/>
      <c r="J36" s="30">
        <f>F36+J24</f>
        <v>21372</v>
      </c>
      <c r="K36" s="30">
        <f t="shared" si="6"/>
        <v>890.5</v>
      </c>
      <c r="L36" s="83">
        <f t="shared" si="7"/>
        <v>2.4397260273972603</v>
      </c>
    </row>
    <row r="37" spans="1:12" ht="16.5" thickTop="1" thickBot="1" x14ac:dyDescent="0.3">
      <c r="A37" s="110" t="s">
        <v>39</v>
      </c>
      <c r="B37" s="143">
        <v>6</v>
      </c>
      <c r="C37" s="111">
        <f>B37*7</f>
        <v>42</v>
      </c>
      <c r="D37" s="29"/>
      <c r="E37" s="29"/>
      <c r="F37" s="31">
        <f t="shared" ref="F37:F39" si="14">C37*$F$4</f>
        <v>17472</v>
      </c>
      <c r="G37" s="29"/>
      <c r="H37" s="29"/>
      <c r="I37" s="35"/>
      <c r="J37" s="39">
        <f>F37+J25</f>
        <v>21372</v>
      </c>
      <c r="K37" s="39">
        <f t="shared" si="6"/>
        <v>890.5</v>
      </c>
      <c r="L37" s="82">
        <f t="shared" si="7"/>
        <v>2.4397260273972603</v>
      </c>
    </row>
    <row r="38" spans="1:12" ht="16.5" thickTop="1" thickBot="1" x14ac:dyDescent="0.3">
      <c r="A38" s="110" t="s">
        <v>36</v>
      </c>
      <c r="B38" s="143">
        <v>0</v>
      </c>
      <c r="C38" s="111">
        <f>B38*7</f>
        <v>0</v>
      </c>
      <c r="D38" s="29"/>
      <c r="E38" s="29"/>
      <c r="F38" s="31">
        <f t="shared" si="14"/>
        <v>0</v>
      </c>
      <c r="G38" s="29"/>
      <c r="H38" s="29"/>
      <c r="I38" s="35"/>
      <c r="J38" s="39">
        <f>F38+J26</f>
        <v>0</v>
      </c>
      <c r="K38" s="39">
        <f t="shared" si="6"/>
        <v>0</v>
      </c>
      <c r="L38" s="82">
        <f t="shared" si="7"/>
        <v>0</v>
      </c>
    </row>
    <row r="39" spans="1:12" ht="16.5" thickTop="1" thickBot="1" x14ac:dyDescent="0.3">
      <c r="A39" s="41" t="s">
        <v>22</v>
      </c>
      <c r="B39" s="122"/>
      <c r="C39" s="139">
        <v>0.5</v>
      </c>
      <c r="D39" s="123"/>
      <c r="E39" s="42"/>
      <c r="F39" s="42">
        <f t="shared" si="14"/>
        <v>208</v>
      </c>
      <c r="G39" s="42"/>
      <c r="H39" s="42"/>
      <c r="I39" s="43"/>
      <c r="J39" s="44">
        <f>F39+J27</f>
        <v>208</v>
      </c>
      <c r="K39" s="44">
        <f t="shared" si="6"/>
        <v>8.6666666666666661</v>
      </c>
      <c r="L39" s="79">
        <f t="shared" si="7"/>
        <v>2.374429223744292E-2</v>
      </c>
    </row>
    <row r="40" spans="1:12" ht="7.5" customHeight="1" thickTop="1" thickBot="1" x14ac:dyDescent="0.3">
      <c r="A40" s="56"/>
      <c r="B40" s="57"/>
      <c r="C40" s="57"/>
      <c r="D40" s="58"/>
      <c r="E40" s="58"/>
      <c r="F40" s="58"/>
      <c r="G40" s="58"/>
      <c r="H40" s="58"/>
      <c r="I40" s="58"/>
      <c r="J40" s="59"/>
      <c r="K40" s="59"/>
      <c r="L40" s="59"/>
    </row>
    <row r="41" spans="1:12" ht="34.5" customHeight="1" thickTop="1" thickBot="1" x14ac:dyDescent="0.3">
      <c r="A41" s="95" t="s">
        <v>34</v>
      </c>
      <c r="B41" s="103"/>
      <c r="C41" s="60">
        <f>C42+C49+C43+C52+C44</f>
        <v>168</v>
      </c>
      <c r="D41" s="61"/>
      <c r="E41" s="61"/>
      <c r="F41" s="61"/>
      <c r="G41" s="62">
        <f>G42+G49+G43+G52+G44</f>
        <v>122304</v>
      </c>
      <c r="H41" s="61"/>
      <c r="I41" s="63"/>
      <c r="J41" s="64"/>
      <c r="K41" s="64">
        <f t="shared" si="6"/>
        <v>0</v>
      </c>
      <c r="L41" s="75">
        <f t="shared" si="7"/>
        <v>0</v>
      </c>
    </row>
    <row r="42" spans="1:12" ht="16.5" thickTop="1" thickBot="1" x14ac:dyDescent="0.3">
      <c r="A42" s="101" t="s">
        <v>10</v>
      </c>
      <c r="B42" s="137">
        <v>9</v>
      </c>
      <c r="C42" s="109">
        <f>B42*7</f>
        <v>63</v>
      </c>
      <c r="D42" s="87"/>
      <c r="E42" s="87"/>
      <c r="F42" s="87"/>
      <c r="G42" s="87">
        <f t="shared" ref="G42:G49" si="15">C42*$G$4</f>
        <v>45864</v>
      </c>
      <c r="H42" s="87"/>
      <c r="I42" s="88"/>
      <c r="J42" s="89">
        <f t="shared" ref="J42:J47" si="16">G42+J30</f>
        <v>101192</v>
      </c>
      <c r="K42" s="89">
        <f t="shared" si="6"/>
        <v>4216.333333333333</v>
      </c>
      <c r="L42" s="90">
        <f t="shared" si="7"/>
        <v>11.551598173515981</v>
      </c>
    </row>
    <row r="43" spans="1:12" ht="31.5" thickTop="1" thickBot="1" x14ac:dyDescent="0.3">
      <c r="A43" s="106" t="s">
        <v>26</v>
      </c>
      <c r="B43" s="46"/>
      <c r="C43" s="138">
        <v>25</v>
      </c>
      <c r="D43" s="46"/>
      <c r="E43" s="46"/>
      <c r="F43" s="46"/>
      <c r="G43" s="46">
        <f t="shared" si="15"/>
        <v>18200</v>
      </c>
      <c r="H43" s="46"/>
      <c r="I43" s="47"/>
      <c r="J43" s="48">
        <f t="shared" si="16"/>
        <v>44772</v>
      </c>
      <c r="K43" s="48">
        <f t="shared" ref="K43:K48" si="17">J43/24</f>
        <v>1865.5</v>
      </c>
      <c r="L43" s="76">
        <f t="shared" ref="L43:L48" si="18">K43/365</f>
        <v>5.1109589041095891</v>
      </c>
    </row>
    <row r="44" spans="1:12" ht="16.5" thickTop="1" thickBot="1" x14ac:dyDescent="0.3">
      <c r="A44" s="41" t="s">
        <v>8</v>
      </c>
      <c r="B44" s="85">
        <f>SUM(B45:B48)</f>
        <v>2</v>
      </c>
      <c r="C44" s="85">
        <f>SUM(C45:C48)</f>
        <v>25.5</v>
      </c>
      <c r="D44" s="42"/>
      <c r="E44" s="42"/>
      <c r="F44" s="42"/>
      <c r="G44" s="42">
        <f t="shared" si="15"/>
        <v>18564</v>
      </c>
      <c r="H44" s="42"/>
      <c r="I44" s="43"/>
      <c r="J44" s="44">
        <f t="shared" si="16"/>
        <v>37388</v>
      </c>
      <c r="K44" s="44">
        <f t="shared" si="17"/>
        <v>1557.8333333333333</v>
      </c>
      <c r="L44" s="77">
        <f t="shared" si="18"/>
        <v>4.2680365296803648</v>
      </c>
    </row>
    <row r="45" spans="1:12" ht="16.5" thickTop="1" thickBot="1" x14ac:dyDescent="0.3">
      <c r="A45" s="112" t="s">
        <v>20</v>
      </c>
      <c r="B45" s="98"/>
      <c r="C45" s="142">
        <v>5</v>
      </c>
      <c r="D45" s="99"/>
      <c r="E45" s="54"/>
      <c r="F45" s="54"/>
      <c r="G45" s="49">
        <f t="shared" si="15"/>
        <v>3640</v>
      </c>
      <c r="H45" s="54"/>
      <c r="I45" s="55"/>
      <c r="J45" s="50">
        <f t="shared" si="16"/>
        <v>4889.5</v>
      </c>
      <c r="K45" s="50">
        <f t="shared" si="17"/>
        <v>203.72916666666666</v>
      </c>
      <c r="L45" s="80">
        <f t="shared" si="18"/>
        <v>0.55816210045662096</v>
      </c>
    </row>
    <row r="46" spans="1:12" ht="16.5" thickTop="1" thickBot="1" x14ac:dyDescent="0.3">
      <c r="A46" s="112" t="s">
        <v>17</v>
      </c>
      <c r="B46" s="142">
        <v>1.5</v>
      </c>
      <c r="C46" s="97">
        <f>B46*7</f>
        <v>10.5</v>
      </c>
      <c r="D46" s="54"/>
      <c r="E46" s="54"/>
      <c r="F46" s="54"/>
      <c r="G46" s="49">
        <f t="shared" si="15"/>
        <v>7644</v>
      </c>
      <c r="H46" s="54"/>
      <c r="I46" s="55"/>
      <c r="J46" s="50">
        <f t="shared" si="16"/>
        <v>12015.5</v>
      </c>
      <c r="K46" s="50">
        <f t="shared" si="17"/>
        <v>500.64583333333331</v>
      </c>
      <c r="L46" s="80">
        <f t="shared" si="18"/>
        <v>1.3716324200913241</v>
      </c>
    </row>
    <row r="47" spans="1:12" ht="16.5" thickTop="1" thickBot="1" x14ac:dyDescent="0.3">
      <c r="A47" s="112" t="s">
        <v>40</v>
      </c>
      <c r="B47" s="142">
        <v>0.5</v>
      </c>
      <c r="C47" s="97">
        <f>B47*7</f>
        <v>3.5</v>
      </c>
      <c r="D47" s="54"/>
      <c r="E47" s="54"/>
      <c r="F47" s="54"/>
      <c r="G47" s="49">
        <f t="shared" si="15"/>
        <v>2548</v>
      </c>
      <c r="H47" s="54"/>
      <c r="I47" s="55"/>
      <c r="J47" s="50">
        <f t="shared" si="16"/>
        <v>5493</v>
      </c>
      <c r="K47" s="50">
        <f t="shared" si="17"/>
        <v>228.875</v>
      </c>
      <c r="L47" s="80">
        <f t="shared" si="18"/>
        <v>0.62705479452054791</v>
      </c>
    </row>
    <row r="48" spans="1:12" ht="15.75" thickTop="1" x14ac:dyDescent="0.25">
      <c r="A48" s="112" t="s">
        <v>21</v>
      </c>
      <c r="B48" s="86"/>
      <c r="C48" s="97">
        <f>C6-C42-C49-C43-C52-C45-C46-C47</f>
        <v>6.5</v>
      </c>
      <c r="D48" s="54"/>
      <c r="E48" s="54"/>
      <c r="F48" s="54"/>
      <c r="G48" s="49">
        <f t="shared" si="15"/>
        <v>4732</v>
      </c>
      <c r="H48" s="54"/>
      <c r="I48" s="55"/>
      <c r="J48" s="50">
        <f>G48+J35</f>
        <v>7677</v>
      </c>
      <c r="K48" s="50">
        <f t="shared" si="17"/>
        <v>319.875</v>
      </c>
      <c r="L48" s="80">
        <f t="shared" si="18"/>
        <v>0.87636986301369868</v>
      </c>
    </row>
    <row r="49" spans="1:12" ht="15.75" thickBot="1" x14ac:dyDescent="0.3">
      <c r="A49" s="34" t="s">
        <v>42</v>
      </c>
      <c r="B49" s="28"/>
      <c r="C49" s="28">
        <f>SUM(C50:C51)</f>
        <v>54</v>
      </c>
      <c r="D49" s="29"/>
      <c r="E49" s="29"/>
      <c r="F49" s="29"/>
      <c r="G49" s="29">
        <f t="shared" si="15"/>
        <v>39312</v>
      </c>
      <c r="H49" s="29"/>
      <c r="I49" s="35"/>
      <c r="J49" s="30">
        <f>G49+J36</f>
        <v>60684</v>
      </c>
      <c r="K49" s="30">
        <f t="shared" si="6"/>
        <v>2528.5</v>
      </c>
      <c r="L49" s="83">
        <f t="shared" si="7"/>
        <v>6.9273972602739722</v>
      </c>
    </row>
    <row r="50" spans="1:12" ht="16.5" thickTop="1" thickBot="1" x14ac:dyDescent="0.3">
      <c r="A50" s="110" t="s">
        <v>39</v>
      </c>
      <c r="B50" s="143">
        <v>6.5</v>
      </c>
      <c r="C50" s="111">
        <f>B50*8</f>
        <v>52</v>
      </c>
      <c r="D50" s="29"/>
      <c r="E50" s="29"/>
      <c r="F50" s="29"/>
      <c r="G50" s="31">
        <f t="shared" ref="G50:G52" si="19">C50*$G$4</f>
        <v>37856</v>
      </c>
      <c r="H50" s="29"/>
      <c r="I50" s="35"/>
      <c r="J50" s="39">
        <f>G50+J37</f>
        <v>59228</v>
      </c>
      <c r="K50" s="39">
        <f t="shared" si="6"/>
        <v>2467.8333333333335</v>
      </c>
      <c r="L50" s="82">
        <f t="shared" si="7"/>
        <v>6.7611872146118728</v>
      </c>
    </row>
    <row r="51" spans="1:12" ht="16.5" thickTop="1" thickBot="1" x14ac:dyDescent="0.3">
      <c r="A51" s="110" t="s">
        <v>36</v>
      </c>
      <c r="B51" s="119"/>
      <c r="C51" s="143">
        <v>2</v>
      </c>
      <c r="D51" s="117"/>
      <c r="E51" s="29"/>
      <c r="F51" s="29"/>
      <c r="G51" s="31">
        <f t="shared" si="19"/>
        <v>1456</v>
      </c>
      <c r="H51" s="29"/>
      <c r="I51" s="35"/>
      <c r="J51" s="39">
        <f>G51+J38</f>
        <v>1456</v>
      </c>
      <c r="K51" s="39">
        <f t="shared" si="6"/>
        <v>60.666666666666664</v>
      </c>
      <c r="L51" s="82">
        <f t="shared" si="7"/>
        <v>0.16621004566210046</v>
      </c>
    </row>
    <row r="52" spans="1:12" ht="16.5" thickTop="1" thickBot="1" x14ac:dyDescent="0.3">
      <c r="A52" s="41" t="s">
        <v>22</v>
      </c>
      <c r="B52" s="122"/>
      <c r="C52" s="139">
        <v>0.5</v>
      </c>
      <c r="D52" s="123"/>
      <c r="E52" s="42"/>
      <c r="F52" s="42"/>
      <c r="G52" s="42">
        <f t="shared" si="19"/>
        <v>364</v>
      </c>
      <c r="H52" s="42"/>
      <c r="I52" s="43"/>
      <c r="J52" s="44">
        <f>G52+J39</f>
        <v>572</v>
      </c>
      <c r="K52" s="44">
        <f t="shared" si="6"/>
        <v>23.833333333333332</v>
      </c>
      <c r="L52" s="79">
        <f t="shared" si="7"/>
        <v>6.5296803652968027E-2</v>
      </c>
    </row>
    <row r="53" spans="1:12" s="69" customFormat="1" ht="6.75" customHeight="1" thickTop="1" thickBot="1" x14ac:dyDescent="0.3">
      <c r="A53" s="56"/>
      <c r="B53" s="57"/>
      <c r="C53" s="57"/>
      <c r="D53" s="58"/>
      <c r="E53" s="58"/>
      <c r="F53" s="58"/>
      <c r="G53" s="58"/>
      <c r="H53" s="58"/>
      <c r="I53" s="58"/>
      <c r="J53" s="59"/>
      <c r="K53" s="59"/>
      <c r="L53" s="59"/>
    </row>
    <row r="54" spans="1:12" ht="31.5" thickTop="1" thickBot="1" x14ac:dyDescent="0.3">
      <c r="A54" s="95" t="s">
        <v>33</v>
      </c>
      <c r="B54" s="103"/>
      <c r="C54" s="60">
        <f>C55+C62+C56+C65+C57</f>
        <v>168</v>
      </c>
      <c r="D54" s="61"/>
      <c r="E54" s="61"/>
      <c r="F54" s="61"/>
      <c r="G54" s="62"/>
      <c r="H54" s="61">
        <f>H55+H62+H56+H65+H57</f>
        <v>323232</v>
      </c>
      <c r="I54" s="63"/>
      <c r="J54" s="64"/>
      <c r="K54" s="64">
        <f t="shared" si="6"/>
        <v>0</v>
      </c>
      <c r="L54" s="75">
        <f t="shared" si="7"/>
        <v>0</v>
      </c>
    </row>
    <row r="55" spans="1:12" ht="16.5" thickTop="1" thickBot="1" x14ac:dyDescent="0.3">
      <c r="A55" s="113" t="s">
        <v>10</v>
      </c>
      <c r="B55" s="137">
        <f>6.5</f>
        <v>6.5</v>
      </c>
      <c r="C55" s="109">
        <f>B55*7</f>
        <v>45.5</v>
      </c>
      <c r="D55" s="87"/>
      <c r="E55" s="87"/>
      <c r="F55" s="87"/>
      <c r="G55" s="87"/>
      <c r="H55" s="87">
        <f>C55*H4</f>
        <v>87542</v>
      </c>
      <c r="I55" s="88"/>
      <c r="J55" s="89">
        <f t="shared" ref="J55:J65" si="20">J42+H55</f>
        <v>188734</v>
      </c>
      <c r="K55" s="89">
        <f t="shared" si="6"/>
        <v>7863.916666666667</v>
      </c>
      <c r="L55" s="90">
        <f t="shared" si="7"/>
        <v>21.544977168949771</v>
      </c>
    </row>
    <row r="56" spans="1:12" ht="16.5" thickTop="1" thickBot="1" x14ac:dyDescent="0.3">
      <c r="A56" s="106" t="s">
        <v>27</v>
      </c>
      <c r="B56" s="120"/>
      <c r="C56" s="138">
        <v>25</v>
      </c>
      <c r="D56" s="100"/>
      <c r="E56" s="46"/>
      <c r="F56" s="46"/>
      <c r="G56" s="46"/>
      <c r="H56" s="46">
        <f t="shared" ref="H56:H62" si="21">C56*$H$4</f>
        <v>48100</v>
      </c>
      <c r="I56" s="47"/>
      <c r="J56" s="48">
        <f t="shared" si="20"/>
        <v>92872</v>
      </c>
      <c r="K56" s="48">
        <f t="shared" ref="K56:K61" si="22">J56/24</f>
        <v>3869.6666666666665</v>
      </c>
      <c r="L56" s="76">
        <f t="shared" ref="L56:L61" si="23">K56/365</f>
        <v>10.601826484018265</v>
      </c>
    </row>
    <row r="57" spans="1:12" ht="16.5" thickTop="1" thickBot="1" x14ac:dyDescent="0.3">
      <c r="A57" s="41" t="s">
        <v>8</v>
      </c>
      <c r="B57" s="85"/>
      <c r="C57" s="85">
        <f>SUM(C58:C61)</f>
        <v>56</v>
      </c>
      <c r="D57" s="42"/>
      <c r="E57" s="42"/>
      <c r="F57" s="42"/>
      <c r="G57" s="42"/>
      <c r="H57" s="42">
        <f t="shared" si="21"/>
        <v>107744</v>
      </c>
      <c r="I57" s="43"/>
      <c r="J57" s="44">
        <f t="shared" si="20"/>
        <v>145132</v>
      </c>
      <c r="K57" s="44">
        <f t="shared" si="22"/>
        <v>6047.166666666667</v>
      </c>
      <c r="L57" s="77">
        <f t="shared" si="23"/>
        <v>16.5675799086758</v>
      </c>
    </row>
    <row r="58" spans="1:12" ht="16.5" thickTop="1" thickBot="1" x14ac:dyDescent="0.3">
      <c r="A58" s="112" t="s">
        <v>20</v>
      </c>
      <c r="B58" s="85"/>
      <c r="C58" s="142">
        <v>2.5</v>
      </c>
      <c r="D58" s="99"/>
      <c r="E58" s="54"/>
      <c r="F58" s="54"/>
      <c r="G58" s="54"/>
      <c r="H58" s="49">
        <f t="shared" si="21"/>
        <v>4810</v>
      </c>
      <c r="I58" s="55"/>
      <c r="J58" s="50">
        <f t="shared" si="20"/>
        <v>9699.5</v>
      </c>
      <c r="K58" s="50">
        <f t="shared" si="22"/>
        <v>404.14583333333331</v>
      </c>
      <c r="L58" s="80">
        <f t="shared" si="23"/>
        <v>1.1072488584474884</v>
      </c>
    </row>
    <row r="59" spans="1:12" ht="16.5" thickTop="1" thickBot="1" x14ac:dyDescent="0.3">
      <c r="A59" s="112" t="s">
        <v>17</v>
      </c>
      <c r="B59" s="142">
        <v>2</v>
      </c>
      <c r="C59" s="97">
        <f>B59*7</f>
        <v>14</v>
      </c>
      <c r="D59" s="54"/>
      <c r="E59" s="54"/>
      <c r="F59" s="54"/>
      <c r="G59" s="54"/>
      <c r="H59" s="49">
        <f t="shared" si="21"/>
        <v>26936</v>
      </c>
      <c r="I59" s="55"/>
      <c r="J59" s="50">
        <f t="shared" si="20"/>
        <v>38951.5</v>
      </c>
      <c r="K59" s="50">
        <f t="shared" si="22"/>
        <v>1622.9791666666667</v>
      </c>
      <c r="L59" s="80">
        <f t="shared" si="23"/>
        <v>4.4465182648401829</v>
      </c>
    </row>
    <row r="60" spans="1:12" ht="16.5" thickTop="1" thickBot="1" x14ac:dyDescent="0.3">
      <c r="A60" s="112" t="s">
        <v>40</v>
      </c>
      <c r="B60" s="121"/>
      <c r="C60" s="142">
        <v>1</v>
      </c>
      <c r="D60" s="99"/>
      <c r="E60" s="54"/>
      <c r="F60" s="54"/>
      <c r="G60" s="54"/>
      <c r="H60" s="49">
        <f t="shared" si="21"/>
        <v>1924</v>
      </c>
      <c r="I60" s="55"/>
      <c r="J60" s="50">
        <f t="shared" si="20"/>
        <v>7417</v>
      </c>
      <c r="K60" s="50">
        <f t="shared" si="22"/>
        <v>309.04166666666669</v>
      </c>
      <c r="L60" s="80">
        <f t="shared" si="23"/>
        <v>0.84668949771689506</v>
      </c>
    </row>
    <row r="61" spans="1:12" ht="15.75" thickTop="1" x14ac:dyDescent="0.25">
      <c r="A61" s="112" t="s">
        <v>21</v>
      </c>
      <c r="B61" s="86"/>
      <c r="C61" s="97">
        <f>C6-C55-C62-C56-C65-C58-C59-C60</f>
        <v>38.5</v>
      </c>
      <c r="D61" s="54"/>
      <c r="E61" s="54"/>
      <c r="F61" s="54"/>
      <c r="G61" s="54"/>
      <c r="H61" s="49">
        <f t="shared" si="21"/>
        <v>74074</v>
      </c>
      <c r="I61" s="55"/>
      <c r="J61" s="50">
        <f t="shared" si="20"/>
        <v>81751</v>
      </c>
      <c r="K61" s="50">
        <f t="shared" si="22"/>
        <v>3406.2916666666665</v>
      </c>
      <c r="L61" s="80">
        <f t="shared" si="23"/>
        <v>9.3323059360730589</v>
      </c>
    </row>
    <row r="62" spans="1:12" ht="15.75" thickBot="1" x14ac:dyDescent="0.3">
      <c r="A62" s="34" t="s">
        <v>42</v>
      </c>
      <c r="B62" s="28">
        <f>SUM(B63:B64)</f>
        <v>8</v>
      </c>
      <c r="C62" s="28">
        <f>SUM(C63:C64)</f>
        <v>40</v>
      </c>
      <c r="D62" s="29"/>
      <c r="E62" s="29"/>
      <c r="F62" s="29"/>
      <c r="G62" s="29"/>
      <c r="H62" s="29">
        <f t="shared" si="21"/>
        <v>76960</v>
      </c>
      <c r="I62" s="35"/>
      <c r="J62" s="30">
        <f t="shared" si="20"/>
        <v>137644</v>
      </c>
      <c r="K62" s="30">
        <f t="shared" si="6"/>
        <v>5735.166666666667</v>
      </c>
      <c r="L62" s="83">
        <f t="shared" si="7"/>
        <v>15.712785388127855</v>
      </c>
    </row>
    <row r="63" spans="1:12" ht="16.5" thickTop="1" thickBot="1" x14ac:dyDescent="0.3">
      <c r="A63" s="110" t="s">
        <v>35</v>
      </c>
      <c r="B63" s="143">
        <v>0</v>
      </c>
      <c r="C63" s="111">
        <f>B63*5</f>
        <v>0</v>
      </c>
      <c r="D63" s="29"/>
      <c r="E63" s="29"/>
      <c r="F63" s="29"/>
      <c r="G63" s="29"/>
      <c r="H63" s="31">
        <f t="shared" ref="H63:H65" si="24">C63*$H$4</f>
        <v>0</v>
      </c>
      <c r="I63" s="35"/>
      <c r="J63" s="39">
        <f t="shared" si="20"/>
        <v>59228</v>
      </c>
      <c r="K63" s="39">
        <f t="shared" si="6"/>
        <v>2467.8333333333335</v>
      </c>
      <c r="L63" s="82">
        <f t="shared" si="7"/>
        <v>6.7611872146118728</v>
      </c>
    </row>
    <row r="64" spans="1:12" ht="16.5" thickTop="1" thickBot="1" x14ac:dyDescent="0.3">
      <c r="A64" s="110" t="s">
        <v>24</v>
      </c>
      <c r="B64" s="143">
        <v>8</v>
      </c>
      <c r="C64" s="111">
        <f>B64*5</f>
        <v>40</v>
      </c>
      <c r="D64" s="29"/>
      <c r="E64" s="29"/>
      <c r="F64" s="29"/>
      <c r="G64" s="29"/>
      <c r="H64" s="31">
        <f t="shared" si="24"/>
        <v>76960</v>
      </c>
      <c r="I64" s="35"/>
      <c r="J64" s="39">
        <f t="shared" si="20"/>
        <v>78416</v>
      </c>
      <c r="K64" s="39">
        <f t="shared" si="6"/>
        <v>3267.3333333333335</v>
      </c>
      <c r="L64" s="82">
        <f t="shared" si="7"/>
        <v>8.9515981735159826</v>
      </c>
    </row>
    <row r="65" spans="1:12" ht="16.5" thickTop="1" thickBot="1" x14ac:dyDescent="0.3">
      <c r="A65" s="114" t="s">
        <v>22</v>
      </c>
      <c r="B65" s="122"/>
      <c r="C65" s="139">
        <v>1.5</v>
      </c>
      <c r="D65" s="123"/>
      <c r="E65" s="42"/>
      <c r="F65" s="42"/>
      <c r="G65" s="42"/>
      <c r="H65" s="42">
        <f t="shared" si="24"/>
        <v>2886</v>
      </c>
      <c r="I65" s="43"/>
      <c r="J65" s="44">
        <f t="shared" si="20"/>
        <v>3458</v>
      </c>
      <c r="K65" s="44">
        <f t="shared" si="6"/>
        <v>144.08333333333334</v>
      </c>
      <c r="L65" s="79">
        <f t="shared" si="7"/>
        <v>0.39474885844748864</v>
      </c>
    </row>
    <row r="66" spans="1:12" s="69" customFormat="1" ht="5.25" customHeight="1" thickTop="1" thickBot="1" x14ac:dyDescent="0.3">
      <c r="A66" s="56"/>
      <c r="B66" s="57"/>
      <c r="C66" s="57"/>
      <c r="D66" s="58"/>
      <c r="E66" s="58"/>
      <c r="F66" s="58"/>
      <c r="G66" s="58"/>
      <c r="H66" s="58"/>
      <c r="I66" s="58"/>
      <c r="J66" s="59"/>
      <c r="K66" s="59"/>
      <c r="L66" s="59"/>
    </row>
    <row r="67" spans="1:12" ht="31.5" thickTop="1" thickBot="1" x14ac:dyDescent="0.3">
      <c r="A67" s="95" t="s">
        <v>44</v>
      </c>
      <c r="B67" s="103"/>
      <c r="C67" s="60">
        <f>C68+C75+C69+C78+C70</f>
        <v>168</v>
      </c>
      <c r="D67" s="61"/>
      <c r="E67" s="61"/>
      <c r="F67" s="61"/>
      <c r="G67" s="62"/>
      <c r="H67" s="61"/>
      <c r="I67" s="63">
        <f>I68+I75+I69+I78+I70</f>
        <v>218400</v>
      </c>
      <c r="J67" s="64"/>
      <c r="K67" s="64">
        <f t="shared" si="6"/>
        <v>0</v>
      </c>
      <c r="L67" s="75">
        <f t="shared" si="7"/>
        <v>0</v>
      </c>
    </row>
    <row r="68" spans="1:12" ht="16.5" thickTop="1" thickBot="1" x14ac:dyDescent="0.3">
      <c r="A68" s="113" t="s">
        <v>10</v>
      </c>
      <c r="B68" s="137">
        <v>6</v>
      </c>
      <c r="C68" s="109">
        <f>B68*7</f>
        <v>42</v>
      </c>
      <c r="D68" s="87"/>
      <c r="E68" s="87"/>
      <c r="F68" s="87"/>
      <c r="G68" s="87"/>
      <c r="H68" s="87"/>
      <c r="I68" s="88">
        <f>C68*I4</f>
        <v>54600</v>
      </c>
      <c r="J68" s="136">
        <f>I68+J55</f>
        <v>243334</v>
      </c>
      <c r="K68" s="136">
        <f t="shared" si="6"/>
        <v>10138.916666666666</v>
      </c>
      <c r="L68" s="130">
        <f t="shared" si="7"/>
        <v>27.777853881278538</v>
      </c>
    </row>
    <row r="69" spans="1:12" ht="16.5" thickTop="1" thickBot="1" x14ac:dyDescent="0.3">
      <c r="A69" s="106" t="s">
        <v>25</v>
      </c>
      <c r="B69" s="118"/>
      <c r="C69" s="138">
        <v>5</v>
      </c>
      <c r="D69" s="100"/>
      <c r="E69" s="46"/>
      <c r="F69" s="46"/>
      <c r="G69" s="46"/>
      <c r="H69" s="46"/>
      <c r="I69" s="47">
        <f t="shared" ref="I69:I75" si="25">C69*$I$4</f>
        <v>6500</v>
      </c>
      <c r="J69" s="76">
        <f>I69+J56</f>
        <v>99372</v>
      </c>
      <c r="K69" s="76">
        <f t="shared" ref="K69:K74" si="26">J69/24</f>
        <v>4140.5</v>
      </c>
      <c r="L69" s="131">
        <f t="shared" ref="L69:L74" si="27">K69/365</f>
        <v>11.343835616438357</v>
      </c>
    </row>
    <row r="70" spans="1:12" ht="16.5" thickTop="1" thickBot="1" x14ac:dyDescent="0.3">
      <c r="A70" s="41" t="s">
        <v>8</v>
      </c>
      <c r="B70" s="85">
        <f>SUM(B71:B74)</f>
        <v>5.5</v>
      </c>
      <c r="C70" s="127">
        <f>SUM(C71:C74)</f>
        <v>113</v>
      </c>
      <c r="D70" s="123"/>
      <c r="E70" s="42"/>
      <c r="F70" s="42"/>
      <c r="G70" s="42"/>
      <c r="H70" s="42"/>
      <c r="I70" s="43">
        <f t="shared" si="25"/>
        <v>146900</v>
      </c>
      <c r="J70" s="77">
        <f>I70+J57</f>
        <v>292032</v>
      </c>
      <c r="K70" s="77">
        <f t="shared" si="26"/>
        <v>12168</v>
      </c>
      <c r="L70" s="132">
        <f t="shared" si="27"/>
        <v>33.336986301369862</v>
      </c>
    </row>
    <row r="71" spans="1:12" ht="16.5" thickTop="1" thickBot="1" x14ac:dyDescent="0.3">
      <c r="A71" s="112" t="s">
        <v>20</v>
      </c>
      <c r="B71" s="142">
        <v>1</v>
      </c>
      <c r="C71" s="128">
        <f>B71*5</f>
        <v>5</v>
      </c>
      <c r="D71" s="99"/>
      <c r="E71" s="54"/>
      <c r="F71" s="54"/>
      <c r="G71" s="54"/>
      <c r="H71" s="54"/>
      <c r="I71" s="65">
        <f t="shared" si="25"/>
        <v>6500</v>
      </c>
      <c r="J71" s="80">
        <f>J58+I71</f>
        <v>16199.5</v>
      </c>
      <c r="K71" s="80">
        <f t="shared" si="26"/>
        <v>674.97916666666663</v>
      </c>
      <c r="L71" s="133">
        <f t="shared" si="27"/>
        <v>1.8492579908675799</v>
      </c>
    </row>
    <row r="72" spans="1:12" ht="16.5" thickTop="1" thickBot="1" x14ac:dyDescent="0.3">
      <c r="A72" s="112" t="s">
        <v>17</v>
      </c>
      <c r="B72" s="142">
        <v>3.5</v>
      </c>
      <c r="C72" s="97">
        <f>B72*7</f>
        <v>24.5</v>
      </c>
      <c r="D72" s="99"/>
      <c r="E72" s="54"/>
      <c r="F72" s="54"/>
      <c r="G72" s="54"/>
      <c r="H72" s="54"/>
      <c r="I72" s="65">
        <f t="shared" si="25"/>
        <v>31850</v>
      </c>
      <c r="J72" s="80">
        <f>J59+I72</f>
        <v>70801.5</v>
      </c>
      <c r="K72" s="80">
        <f t="shared" si="26"/>
        <v>2950.0625</v>
      </c>
      <c r="L72" s="148">
        <f t="shared" si="27"/>
        <v>8.0823630136986306</v>
      </c>
    </row>
    <row r="73" spans="1:12" ht="16.5" thickTop="1" thickBot="1" x14ac:dyDescent="0.3">
      <c r="A73" s="112" t="s">
        <v>40</v>
      </c>
      <c r="B73" s="142">
        <v>1</v>
      </c>
      <c r="C73" s="128">
        <f>B73*5</f>
        <v>5</v>
      </c>
      <c r="D73" s="99"/>
      <c r="E73" s="54"/>
      <c r="F73" s="54"/>
      <c r="G73" s="54"/>
      <c r="H73" s="54"/>
      <c r="I73" s="65">
        <f t="shared" si="25"/>
        <v>6500</v>
      </c>
      <c r="J73" s="80">
        <f>J60+I73</f>
        <v>13917</v>
      </c>
      <c r="K73" s="80">
        <f t="shared" si="26"/>
        <v>579.875</v>
      </c>
      <c r="L73" s="133">
        <f t="shared" si="27"/>
        <v>1.5886986301369863</v>
      </c>
    </row>
    <row r="74" spans="1:12" ht="15.75" thickTop="1" x14ac:dyDescent="0.25">
      <c r="A74" s="112" t="s">
        <v>21</v>
      </c>
      <c r="B74" s="129"/>
      <c r="C74" s="97">
        <f>C6-C68-C75-C69-C78-C71-C72-C73</f>
        <v>78.5</v>
      </c>
      <c r="D74" s="99"/>
      <c r="E74" s="54"/>
      <c r="F74" s="54"/>
      <c r="G74" s="54"/>
      <c r="H74" s="54"/>
      <c r="I74" s="65">
        <f t="shared" si="25"/>
        <v>102050</v>
      </c>
      <c r="J74" s="80">
        <f>J61+I74</f>
        <v>183801</v>
      </c>
      <c r="K74" s="80">
        <f t="shared" si="26"/>
        <v>7658.375</v>
      </c>
      <c r="L74" s="133">
        <f t="shared" si="27"/>
        <v>20.981849315068494</v>
      </c>
    </row>
    <row r="75" spans="1:12" ht="15.75" thickBot="1" x14ac:dyDescent="0.3">
      <c r="A75" s="34" t="s">
        <v>42</v>
      </c>
      <c r="B75" s="28"/>
      <c r="C75" s="28">
        <f>SUM(C76:C77)</f>
        <v>5</v>
      </c>
      <c r="D75" s="29"/>
      <c r="E75" s="29"/>
      <c r="F75" s="29"/>
      <c r="G75" s="29"/>
      <c r="H75" s="29"/>
      <c r="I75" s="35">
        <f t="shared" si="25"/>
        <v>6500</v>
      </c>
      <c r="J75" s="83">
        <f>I75+J62</f>
        <v>144144</v>
      </c>
      <c r="K75" s="83">
        <f t="shared" si="6"/>
        <v>6006</v>
      </c>
      <c r="L75" s="134">
        <f t="shared" si="7"/>
        <v>16.454794520547946</v>
      </c>
    </row>
    <row r="76" spans="1:12" ht="16.5" thickTop="1" thickBot="1" x14ac:dyDescent="0.3">
      <c r="A76" s="110" t="s">
        <v>35</v>
      </c>
      <c r="B76" s="143">
        <v>0</v>
      </c>
      <c r="C76" s="111">
        <v>0</v>
      </c>
      <c r="D76" s="29"/>
      <c r="E76" s="29"/>
      <c r="F76" s="29"/>
      <c r="G76" s="29"/>
      <c r="H76" s="29"/>
      <c r="I76" s="40">
        <f t="shared" ref="I76:I78" si="28">C76*$I$4</f>
        <v>0</v>
      </c>
      <c r="J76" s="82">
        <f>I76+J63</f>
        <v>59228</v>
      </c>
      <c r="K76" s="82">
        <f t="shared" si="6"/>
        <v>2467.8333333333335</v>
      </c>
      <c r="L76" s="135">
        <f t="shared" si="7"/>
        <v>6.7611872146118728</v>
      </c>
    </row>
    <row r="77" spans="1:12" ht="16.5" thickTop="1" thickBot="1" x14ac:dyDescent="0.3">
      <c r="A77" s="110" t="s">
        <v>36</v>
      </c>
      <c r="B77" s="143">
        <v>1</v>
      </c>
      <c r="C77" s="126">
        <f>B77*5</f>
        <v>5</v>
      </c>
      <c r="D77" s="117"/>
      <c r="E77" s="29"/>
      <c r="F77" s="29"/>
      <c r="G77" s="29"/>
      <c r="H77" s="29"/>
      <c r="I77" s="40">
        <f t="shared" si="28"/>
        <v>6500</v>
      </c>
      <c r="J77" s="82">
        <f>I77+J64</f>
        <v>84916</v>
      </c>
      <c r="K77" s="82">
        <f t="shared" si="6"/>
        <v>3538.1666666666665</v>
      </c>
      <c r="L77" s="135">
        <f t="shared" si="7"/>
        <v>9.693607305936073</v>
      </c>
    </row>
    <row r="78" spans="1:12" ht="16.5" thickTop="1" thickBot="1" x14ac:dyDescent="0.3">
      <c r="A78" s="114" t="s">
        <v>22</v>
      </c>
      <c r="B78" s="125"/>
      <c r="C78" s="145">
        <v>3</v>
      </c>
      <c r="D78" s="123"/>
      <c r="E78" s="42"/>
      <c r="F78" s="42"/>
      <c r="G78" s="42"/>
      <c r="H78" s="42"/>
      <c r="I78" s="43">
        <f t="shared" si="28"/>
        <v>3900</v>
      </c>
      <c r="J78" s="44">
        <f>I78+J65</f>
        <v>7358</v>
      </c>
      <c r="K78" s="44">
        <f t="shared" si="6"/>
        <v>306.58333333333331</v>
      </c>
      <c r="L78" s="77">
        <f t="shared" si="7"/>
        <v>0.83995433789954332</v>
      </c>
    </row>
    <row r="79" spans="1:12" ht="16.5" thickTop="1" thickBot="1" x14ac:dyDescent="0.3">
      <c r="A79" s="12" t="s">
        <v>6</v>
      </c>
      <c r="B79" s="116"/>
      <c r="C79" s="116"/>
      <c r="D79" s="27"/>
      <c r="E79" s="37"/>
      <c r="F79" s="37"/>
      <c r="G79" s="37"/>
      <c r="H79" s="37"/>
      <c r="I79" s="38"/>
      <c r="J79" s="26">
        <f>J68+J75+J69+J78+J70</f>
        <v>786240</v>
      </c>
      <c r="K79" s="26">
        <f t="shared" si="6"/>
        <v>32760</v>
      </c>
      <c r="L79" s="84">
        <f t="shared" si="7"/>
        <v>89.753424657534254</v>
      </c>
    </row>
  </sheetData>
  <sheetProtection password="8806" sheet="1" objects="1" scenarios="1"/>
  <pageMargins left="0.7" right="0.7" top="0.75" bottom="0.75" header="0.3" footer="0.3"/>
  <pageSetup paperSize="9" orientation="landscape" r:id="rId1"/>
  <ignoredErrors>
    <ignoredError sqref="C75 C12" formulaRange="1"/>
  </ignoredError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Lebenszeit</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2018-12-09T19:56:58Z</dcterms:modified>
</cp:coreProperties>
</file>